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drock\Documents\PAT 2019-2020\STATE OFFICE INFO\"/>
    </mc:Choice>
  </mc:AlternateContent>
  <xr:revisionPtr revIDLastSave="0" documentId="8_{591A7A08-11A2-4179-868F-20FA73F876E0}" xr6:coauthVersionLast="45" xr6:coauthVersionMax="45" xr10:uidLastSave="{00000000-0000-0000-0000-000000000000}"/>
  <bookViews>
    <workbookView xWindow="-120" yWindow="-120" windowWidth="20730" windowHeight="11160" activeTab="1" xr2:uid="{00000000-000D-0000-FFFF-FFFF00000000}"/>
  </bookViews>
  <sheets>
    <sheet name="Results" sheetId="1" r:id="rId1"/>
    <sheet name="Page 1" sheetId="2" r:id="rId2"/>
    <sheet name="Additional Info" sheetId="3" r:id="rId3"/>
    <sheet name="Infographic" sheetId="4" r:id="rId4"/>
    <sheet name="Hidden" sheetId="5" state="hidden" r:id="rId5"/>
  </sheets>
  <definedNames>
    <definedName name="_xlnm._FilterDatabase" localSheetId="2" hidden="1">'Additional Info'!$I$7:$P$3520</definedName>
    <definedName name="_xlnm._FilterDatabase" localSheetId="0" hidden="1">Results!$A$6:$EV$1536</definedName>
    <definedName name="_xlnm.Print_Area" localSheetId="2">'Additional Info'!$A$1:$P$56</definedName>
    <definedName name="_xlnm.Print_Area" localSheetId="1">'Page 1'!$B$1:$P$72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3" l="1"/>
  <c r="F39" i="3" l="1"/>
  <c r="F38" i="3"/>
  <c r="F37" i="3"/>
  <c r="F36" i="3"/>
  <c r="F35" i="3"/>
  <c r="F34" i="3"/>
  <c r="I68" i="2"/>
  <c r="N67" i="2"/>
  <c r="N66" i="2"/>
  <c r="N65" i="2"/>
  <c r="N64" i="2"/>
  <c r="N63" i="2"/>
  <c r="I67" i="2"/>
  <c r="I66" i="2"/>
  <c r="I65" i="2"/>
  <c r="I64" i="2"/>
  <c r="I63" i="2"/>
  <c r="O6" i="2" l="1"/>
  <c r="N44" i="3" l="1"/>
  <c r="E17" i="3" l="1"/>
  <c r="E48" i="2" l="1"/>
  <c r="E47" i="2"/>
  <c r="E46" i="2"/>
  <c r="E45" i="2"/>
  <c r="F45" i="2" s="1"/>
  <c r="E51" i="2"/>
  <c r="D75" i="4" s="1"/>
  <c r="E49" i="2"/>
  <c r="D72" i="4" s="1"/>
  <c r="F24" i="3"/>
  <c r="F27" i="3"/>
  <c r="O9" i="3"/>
  <c r="B8" i="5" s="1"/>
  <c r="D39" i="3"/>
  <c r="D38" i="3"/>
  <c r="D37" i="3"/>
  <c r="D36" i="3"/>
  <c r="D35" i="3"/>
  <c r="D34" i="3"/>
  <c r="F53" i="3"/>
  <c r="F52" i="3"/>
  <c r="F51" i="3"/>
  <c r="F50" i="3"/>
  <c r="F49" i="3"/>
  <c r="F47" i="3"/>
  <c r="F46" i="3"/>
  <c r="G94" i="4"/>
  <c r="F43" i="3"/>
  <c r="N26" i="3"/>
  <c r="N24" i="3"/>
  <c r="E16" i="3"/>
  <c r="E15" i="3"/>
  <c r="E12" i="3"/>
  <c r="E11" i="3"/>
  <c r="E10" i="3"/>
  <c r="E9" i="3"/>
  <c r="E8" i="3"/>
  <c r="J37" i="2"/>
  <c r="J36" i="2"/>
  <c r="J35" i="2"/>
  <c r="J34" i="2"/>
  <c r="J33" i="2"/>
  <c r="J32" i="2"/>
  <c r="D37" i="2"/>
  <c r="D36" i="2"/>
  <c r="D35" i="2"/>
  <c r="D34" i="2"/>
  <c r="D33" i="2"/>
  <c r="D32" i="2"/>
  <c r="B1" i="2"/>
  <c r="I48" i="2"/>
  <c r="I47" i="2"/>
  <c r="L17" i="2"/>
  <c r="L15" i="2"/>
  <c r="L14" i="2"/>
  <c r="L13" i="2"/>
  <c r="L12" i="2"/>
  <c r="L11" i="2"/>
  <c r="D68" i="2"/>
  <c r="H58" i="4" s="1"/>
  <c r="F65" i="2"/>
  <c r="F62" i="2"/>
  <c r="D61" i="4" s="1"/>
  <c r="D58" i="2"/>
  <c r="H74" i="4" s="1"/>
  <c r="D57" i="2"/>
  <c r="H73" i="4" s="1"/>
  <c r="D56" i="2"/>
  <c r="H72" i="4" s="1"/>
  <c r="D55" i="2"/>
  <c r="H71" i="4" s="1"/>
  <c r="D54" i="2"/>
  <c r="H70" i="4" s="1"/>
  <c r="D29" i="2"/>
  <c r="B50" i="4" s="1"/>
  <c r="N28" i="2"/>
  <c r="L26" i="2"/>
  <c r="B1" i="5" s="1"/>
  <c r="L25" i="2"/>
  <c r="B2" i="5" s="1"/>
  <c r="L24" i="2"/>
  <c r="B3" i="5" s="1"/>
  <c r="L23" i="2"/>
  <c r="L22" i="2"/>
  <c r="B5" i="5" s="1"/>
  <c r="E26" i="2"/>
  <c r="E25" i="2"/>
  <c r="E24" i="2"/>
  <c r="E23" i="2"/>
  <c r="E22" i="2"/>
  <c r="E21" i="2"/>
  <c r="E20" i="2"/>
  <c r="E19" i="2"/>
  <c r="D16" i="2"/>
  <c r="G27" i="4" s="1"/>
  <c r="D15" i="2"/>
  <c r="G25" i="4" s="1"/>
  <c r="D14" i="2"/>
  <c r="D11" i="2"/>
  <c r="D10" i="2"/>
  <c r="D18" i="4" s="1"/>
  <c r="P43" i="2"/>
  <c r="N16" i="3"/>
  <c r="O14" i="3"/>
  <c r="O10" i="3"/>
  <c r="E14" i="3"/>
  <c r="E13" i="3"/>
  <c r="F61" i="2"/>
  <c r="E42" i="2"/>
  <c r="L16" i="2"/>
  <c r="N22" i="3"/>
  <c r="P46" i="2"/>
  <c r="P47" i="2"/>
  <c r="P44" i="2"/>
  <c r="P45" i="2"/>
  <c r="F6" i="2"/>
  <c r="I62" i="2" s="1"/>
  <c r="J43" i="2"/>
  <c r="D82" i="4" s="1"/>
  <c r="J42" i="2"/>
  <c r="O16" i="3" l="1"/>
  <c r="J44" i="2"/>
  <c r="D80" i="4" s="1"/>
  <c r="N26" i="2"/>
  <c r="G46" i="3"/>
  <c r="M11" i="2"/>
  <c r="O37" i="3"/>
  <c r="O36" i="3"/>
  <c r="P59" i="2"/>
  <c r="P55" i="2"/>
  <c r="K59" i="2"/>
  <c r="K55" i="2"/>
  <c r="O34" i="3"/>
  <c r="O35" i="3"/>
  <c r="P58" i="2"/>
  <c r="P54" i="2"/>
  <c r="K58" i="2"/>
  <c r="K54" i="2"/>
  <c r="O33" i="3"/>
  <c r="P57" i="2"/>
  <c r="P53" i="2"/>
  <c r="K57" i="2"/>
  <c r="K53" i="2"/>
  <c r="O38" i="3"/>
  <c r="O39" i="3"/>
  <c r="P56" i="2"/>
  <c r="P52" i="2"/>
  <c r="K56" i="2"/>
  <c r="K52" i="2"/>
  <c r="J51" i="3"/>
  <c r="G89" i="4" s="1"/>
  <c r="J48" i="3"/>
  <c r="G86" i="4" s="1"/>
  <c r="D70" i="4"/>
  <c r="B5" i="4"/>
  <c r="B4" i="3"/>
  <c r="F47" i="2"/>
  <c r="B13" i="5" s="1"/>
  <c r="F48" i="2"/>
  <c r="B14" i="5" s="1"/>
  <c r="D81" i="4"/>
  <c r="G23" i="4"/>
  <c r="F11" i="3"/>
  <c r="B15" i="5"/>
  <c r="E18" i="4"/>
  <c r="B18" i="4"/>
  <c r="G49" i="3"/>
  <c r="G53" i="3"/>
  <c r="G50" i="3"/>
  <c r="G47" i="3"/>
  <c r="B4" i="5"/>
  <c r="F46" i="2"/>
  <c r="B16" i="5" s="1"/>
  <c r="G52" i="3"/>
  <c r="G51" i="3"/>
  <c r="B9" i="5"/>
  <c r="F8" i="3"/>
  <c r="M13" i="2"/>
  <c r="M16" i="2"/>
  <c r="F14" i="3"/>
  <c r="F9" i="3"/>
  <c r="M12" i="2"/>
  <c r="M17" i="2"/>
  <c r="B10" i="5"/>
  <c r="M15" i="2"/>
  <c r="F15" i="3"/>
  <c r="G67" i="4"/>
  <c r="F17" i="3"/>
  <c r="M14" i="2"/>
  <c r="F13" i="3"/>
  <c r="D68" i="4"/>
  <c r="F12" i="3"/>
  <c r="F16" i="3"/>
  <c r="F10" i="3"/>
  <c r="E58" i="4"/>
  <c r="B58" i="4"/>
</calcChain>
</file>

<file path=xl/sharedStrings.xml><?xml version="1.0" encoding="utf-8"?>
<sst xmlns="http://schemas.openxmlformats.org/spreadsheetml/2006/main" count="1510" uniqueCount="838">
  <si>
    <t>FAMILY CENTERED ASSESSMENT &amp; GOAL-SETTING</t>
  </si>
  <si>
    <t>Family-centered Assessment</t>
  </si>
  <si>
    <t>Families with at least 1 documented goal:</t>
  </si>
  <si>
    <t>Families that met at least 1 goal:</t>
  </si>
  <si>
    <t>Percent of families with 2 or more high needs characteristics receiving at least 75% of twice monthly requirement:</t>
  </si>
  <si>
    <t>receiving at least 75% of twice monthly requirement:</t>
  </si>
  <si>
    <t>PERSONAL VISITS</t>
  </si>
  <si>
    <t>COMMUNITIES SERVED</t>
  </si>
  <si>
    <t>receiving at least 75% of once monthly requirement:</t>
  </si>
  <si>
    <t>Rural (Population less than 2,500)</t>
  </si>
  <si>
    <t>Small Town (Population between 2,500 and 25,000)</t>
  </si>
  <si>
    <t>Suburban (Identifiable community part of an urban area)</t>
  </si>
  <si>
    <t>Urban (Densely settled containing at least 50,000)</t>
  </si>
  <si>
    <t>Major City (500,000 or more)</t>
  </si>
  <si>
    <t>VISION:  All children will learn, grow and develop to realize their full potential.</t>
  </si>
  <si>
    <t>Children Served:</t>
  </si>
  <si>
    <t>Families Served:</t>
  </si>
  <si>
    <t xml:space="preserve">On average, programs report </t>
  </si>
  <si>
    <t>♦</t>
  </si>
  <si>
    <t xml:space="preserve"> had up-to-date immunizations</t>
  </si>
  <si>
    <t xml:space="preserve">Total number of completed personal visits: </t>
  </si>
  <si>
    <t>Death in the immediate family</t>
  </si>
  <si>
    <t>Percentage of families who had:</t>
  </si>
  <si>
    <t>CHARACTERISTICS OF CHILDREN AND FAMILIES SERVED</t>
  </si>
  <si>
    <t>Low income</t>
  </si>
  <si>
    <t>PROGRAM CHARACTERISTICS</t>
  </si>
  <si>
    <t>Vision</t>
  </si>
  <si>
    <t>Hearing</t>
  </si>
  <si>
    <t>Physical health</t>
  </si>
  <si>
    <t xml:space="preserve">Education level of Parent </t>
  </si>
  <si>
    <t>Other</t>
  </si>
  <si>
    <t>Community Action Agency</t>
  </si>
  <si>
    <t>Health Department</t>
  </si>
  <si>
    <t>School System</t>
  </si>
  <si>
    <t>Goal-Setting</t>
  </si>
  <si>
    <t>Number of families waiting for services:</t>
  </si>
  <si>
    <t>The information in this summary is based on data from</t>
  </si>
  <si>
    <t>◊</t>
  </si>
  <si>
    <t>Hispanic or Latino</t>
  </si>
  <si>
    <t>Non-Hispanic/Latino</t>
  </si>
  <si>
    <t>(Based on children whose ethnicity and/or race was reported)</t>
  </si>
  <si>
    <t>American Indian/Alaskan Native</t>
  </si>
  <si>
    <t>Asian</t>
  </si>
  <si>
    <t>Black or African American</t>
  </si>
  <si>
    <t>Native Hawaiian/Other Pacific Islander</t>
  </si>
  <si>
    <t>White</t>
  </si>
  <si>
    <t>Multi-racial</t>
  </si>
  <si>
    <t>of 19-35 month olds</t>
  </si>
  <si>
    <t>Families attending at least one Group Connection:</t>
  </si>
  <si>
    <t>Number of Group Connections held:</t>
  </si>
  <si>
    <t>*</t>
  </si>
  <si>
    <t>Accuracy of the data presented in this report is contingent upon the accuracy of APR data submitted by affiliates.</t>
  </si>
  <si>
    <t>Percent of families with 1 or fewer high needs characteristics receiving at least 75% of twice monthly requirement:</t>
  </si>
  <si>
    <t>The accuracy of the data presented in this report is contingent upon the accuracy of APR data submitted by affiliates.</t>
  </si>
  <si>
    <r>
      <rPr>
        <b/>
        <u/>
        <sz val="10"/>
        <rFont val="Arial Narrow"/>
        <family val="2"/>
      </rPr>
      <t>Note 1</t>
    </r>
    <r>
      <rPr>
        <b/>
        <sz val="10"/>
        <rFont val="Arial Narrow"/>
        <family val="2"/>
      </rPr>
      <t>:</t>
    </r>
    <r>
      <rPr>
        <sz val="10"/>
        <rFont val="Arial Narrow"/>
        <family val="2"/>
      </rPr>
      <t xml:space="preserve">  Because moving out of the service area is not a reason for exit that can be controlled by a PAT service provider, the annual attrition rate has been calcuated both ways (with families that exited due to moving included and excluded from the calculation).  Also note that the attrition rates reported here are based on only one program year.  </t>
    </r>
  </si>
  <si>
    <t>Families linked to at least one community resource during the program year:</t>
  </si>
  <si>
    <t>Social-emotional/mental health</t>
  </si>
  <si>
    <t>bilingual parent educators</t>
  </si>
  <si>
    <t>Early Head Start</t>
  </si>
  <si>
    <t>Head Start</t>
  </si>
  <si>
    <t>Healthy Families America</t>
  </si>
  <si>
    <t>Total completed family-centered assessments</t>
  </si>
  <si>
    <t>Initial family-centered assessments (in 90 days enrollment)</t>
  </si>
  <si>
    <t xml:space="preserve">Parents as Teachers is an evidence-based parent education and family engagement model serving families throughout pregnancy until their child enters kindergarten.  Families receive personal visits typically in their homes from certified parent educators; group meetings; developmental, health, hearing and vision screenings; and linkages with community resources. The model has four goals:   to increase parent knowledge of early childhood development and improve parenting practices; provide early detection of developmental delays and health issues; prevent child abuse and neglect; and increase children's school readiness and school success. It is adaptable to the needs of diverse families, cultures and special populations.  </t>
  </si>
  <si>
    <t>0-11 months</t>
  </si>
  <si>
    <t>4 years old</t>
  </si>
  <si>
    <t>5 years old</t>
  </si>
  <si>
    <t>1 year old</t>
  </si>
  <si>
    <t>2 years old</t>
  </si>
  <si>
    <t>3 years old</t>
  </si>
  <si>
    <t>PROGRAM SERVICES AND IMPACT</t>
  </si>
  <si>
    <r>
      <t xml:space="preserve">Family attrition rate </t>
    </r>
    <r>
      <rPr>
        <sz val="11"/>
        <rFont val="Calibri"/>
        <family val="2"/>
      </rPr>
      <t>(includes families who moved out of service area)</t>
    </r>
    <r>
      <rPr>
        <vertAlign val="superscript"/>
        <sz val="11"/>
        <rFont val="Calibri"/>
        <family val="2"/>
      </rPr>
      <t>1</t>
    </r>
    <r>
      <rPr>
        <sz val="12"/>
        <rFont val="Calibri"/>
        <family val="2"/>
      </rPr>
      <t>:</t>
    </r>
  </si>
  <si>
    <r>
      <t xml:space="preserve">Family attrition rate </t>
    </r>
    <r>
      <rPr>
        <sz val="11"/>
        <rFont val="Calibri"/>
        <family val="2"/>
      </rPr>
      <t>(excludes families who moved out of service area)</t>
    </r>
    <r>
      <rPr>
        <vertAlign val="superscript"/>
        <sz val="11"/>
        <rFont val="Calibri"/>
        <family val="2"/>
      </rPr>
      <t>1</t>
    </r>
    <r>
      <rPr>
        <sz val="12"/>
        <rFont val="Calibri"/>
        <family val="2"/>
      </rPr>
      <t>:</t>
    </r>
  </si>
  <si>
    <t>More than 2 years</t>
  </si>
  <si>
    <t>LENGTH OF TIME ENROLLED</t>
  </si>
  <si>
    <t>For those who exited</t>
  </si>
  <si>
    <t>For those still enrolled</t>
  </si>
  <si>
    <t>ADVISORY COMMITTEE AND STAFF MEETINGS</t>
  </si>
  <si>
    <t>Zero high needs characteristics</t>
  </si>
  <si>
    <t xml:space="preserve">One high needs characteristic </t>
  </si>
  <si>
    <t>Two high needs characteristics</t>
  </si>
  <si>
    <t>Three high needs characteristics</t>
  </si>
  <si>
    <t xml:space="preserve">Four high needs characteristics </t>
  </si>
  <si>
    <t>Total number of families who exited this program year</t>
  </si>
  <si>
    <t>Reasons for Exit</t>
  </si>
  <si>
    <t>The child and/or family moved out of the service area</t>
  </si>
  <si>
    <t>The family regularly missed scheduled personal visits</t>
  </si>
  <si>
    <t>The family could not be located</t>
  </si>
  <si>
    <t>The family left the program for other reasons/unknown</t>
  </si>
  <si>
    <t>ADDITIONAL CHARACTERISTICS OF FAMILIES SERVED</t>
  </si>
  <si>
    <t>Full-time</t>
  </si>
  <si>
    <t>Part-time</t>
  </si>
  <si>
    <t>Total</t>
  </si>
  <si>
    <t>Masters or Beyond</t>
  </si>
  <si>
    <t>Bachelors</t>
  </si>
  <si>
    <t>Associates</t>
  </si>
  <si>
    <t>High School/GED</t>
  </si>
  <si>
    <t>Number of staff meetings:</t>
  </si>
  <si>
    <t>Number of Advisory Committee meetings:</t>
  </si>
  <si>
    <t>Average length of staff meeting (in hours):</t>
  </si>
  <si>
    <t>Visit Frequency</t>
  </si>
  <si>
    <t>EXITING FAMILIES</t>
  </si>
  <si>
    <t xml:space="preserve">WAITLIST AND ATTRITION </t>
  </si>
  <si>
    <t>High needs characteristics of the families served</t>
  </si>
  <si>
    <t>Personal Visits</t>
  </si>
  <si>
    <t>Educators</t>
  </si>
  <si>
    <t>Type of Organization that Houses Affiliates</t>
  </si>
  <si>
    <t>Resource Network</t>
  </si>
  <si>
    <t>Group Connections</t>
  </si>
  <si>
    <t>Families enrolled prenatally:</t>
  </si>
  <si>
    <t>Child Race</t>
  </si>
  <si>
    <t>Child Ethnicity</t>
  </si>
  <si>
    <t>Ages of children served at time of enrollment (Excludes prenatal)</t>
  </si>
  <si>
    <t>Ages of children served at end of program year (Excludes prenatal)</t>
  </si>
  <si>
    <t>Housing Authority</t>
  </si>
  <si>
    <t>Children who are uninsured</t>
  </si>
  <si>
    <t>Children Served</t>
  </si>
  <si>
    <t>Families Served</t>
  </si>
  <si>
    <t>High Needs Characteristics</t>
  </si>
  <si>
    <t>Population Reach</t>
  </si>
  <si>
    <t>One</t>
  </si>
  <si>
    <t>Two</t>
  </si>
  <si>
    <t>Three</t>
  </si>
  <si>
    <t>Four +</t>
  </si>
  <si>
    <t>Zero</t>
  </si>
  <si>
    <t>Ethnicity</t>
  </si>
  <si>
    <t>Program Services and Impact</t>
  </si>
  <si>
    <t>Immunizations</t>
  </si>
  <si>
    <t>FCA</t>
  </si>
  <si>
    <t>Resource</t>
  </si>
  <si>
    <t>Potential delays/ concerns identified</t>
  </si>
  <si>
    <t>Physical Health</t>
  </si>
  <si>
    <t>Social-emotional</t>
  </si>
  <si>
    <t>Full-Time</t>
  </si>
  <si>
    <t>Parent Educator Level of Education</t>
  </si>
  <si>
    <t>Parents as Teachers</t>
  </si>
  <si>
    <t>Average # of group  connections per affiliate</t>
  </si>
  <si>
    <t>Non-Hispanic/   Non-Latino</t>
  </si>
  <si>
    <t xml:space="preserve">  Family-Centered Assessment</t>
  </si>
  <si>
    <t xml:space="preserve">  Resource Connections</t>
  </si>
  <si>
    <t xml:space="preserve">  Goals Documented</t>
  </si>
  <si>
    <t xml:space="preserve">                      Parent Educators</t>
  </si>
  <si>
    <t>Affiliate Performance Report submitted in:</t>
  </si>
  <si>
    <t>Goal</t>
  </si>
  <si>
    <t>ADDITIONAL INFORMATION</t>
  </si>
  <si>
    <t>SUMMARY</t>
  </si>
  <si>
    <t>Families who speak regularly speak Spanish in the home:</t>
  </si>
  <si>
    <t>Some College</t>
  </si>
  <si>
    <t>Offer additional early childhood programs</t>
  </si>
  <si>
    <t>Center-based</t>
  </si>
  <si>
    <t>Nurse Family Partnership</t>
  </si>
  <si>
    <t xml:space="preserve">Other </t>
  </si>
  <si>
    <t>Family Literacy</t>
  </si>
  <si>
    <t>Early Intervention</t>
  </si>
  <si>
    <t>speak fluent Spanish</t>
  </si>
  <si>
    <t>The enrolled child(ren) aged out (or graduated)</t>
  </si>
  <si>
    <t>The child and/or family transitioned to another early childhood or family support program (without aging out or graduating)</t>
  </si>
  <si>
    <t>Number of Parent Educator(s) at end of program year</t>
  </si>
  <si>
    <t>Not Answered</t>
  </si>
  <si>
    <t>HIPPY</t>
  </si>
  <si>
    <t>SafeCare</t>
  </si>
  <si>
    <t>Child First</t>
  </si>
  <si>
    <t>Families on waitlist</t>
  </si>
  <si>
    <t>Waitlist and Family Retention</t>
  </si>
  <si>
    <t>Family Retention Rate</t>
  </si>
  <si>
    <t>Family Retention Rate (excluding families who moved out of service area)</t>
  </si>
  <si>
    <t>NOTE: Retention rates are based on one year of data.</t>
  </si>
  <si>
    <t>ParentsAsTeachers.org</t>
  </si>
  <si>
    <t>1 or more high needs</t>
  </si>
  <si>
    <t>Developmental</t>
  </si>
  <si>
    <t>1 +</t>
  </si>
  <si>
    <t>Tribal Governement Agency</t>
  </si>
  <si>
    <t>Recent military deployment</t>
  </si>
  <si>
    <t>Intimate partner violence</t>
  </si>
  <si>
    <t>The family no longer wants to receive services</t>
  </si>
  <si>
    <t>90 days or less</t>
  </si>
  <si>
    <t>Initial health reviews conducted:</t>
  </si>
  <si>
    <t>Initial developmental screenings conducted:</t>
  </si>
  <si>
    <t>Annual developmental screenings conducted:</t>
  </si>
  <si>
    <t>Annual health reviews conducted:</t>
  </si>
  <si>
    <t>Received follow-up services based on referral:</t>
  </si>
  <si>
    <t>Child Screenings and Referrals</t>
  </si>
  <si>
    <t>Number of potential delays/concerns identified:</t>
  </si>
  <si>
    <t>Social Service Nonprofit</t>
  </si>
  <si>
    <t>Family/Parenting/Youth Resource Center</t>
  </si>
  <si>
    <t>College or University</t>
  </si>
  <si>
    <t>Faith-Based Organization</t>
  </si>
  <si>
    <t>Military Base</t>
  </si>
  <si>
    <t>Shelter</t>
  </si>
  <si>
    <t>Hospital, Clinic, or Medical Facility</t>
  </si>
  <si>
    <t>Early Childhood Ed Center</t>
  </si>
  <si>
    <t>Referred for further assessment based on developmental screening or health review:</t>
  </si>
  <si>
    <t>Annual Health Review</t>
  </si>
  <si>
    <t>Annual Dev Screen</t>
  </si>
  <si>
    <t>Initial Dev Screen</t>
  </si>
  <si>
    <t>Initial Health Review</t>
  </si>
  <si>
    <t>Developmental Screenings and Health Reviews</t>
  </si>
  <si>
    <t>Young parents</t>
  </si>
  <si>
    <t>Recent immigrant or refugee family</t>
  </si>
  <si>
    <t>Parent with disability/chronic health condition</t>
  </si>
  <si>
    <t>Child with disability/chronic health condition</t>
  </si>
  <si>
    <t>Substance use disorder</t>
  </si>
  <si>
    <t>Foster care or other temporary caregiver</t>
  </si>
  <si>
    <t>Housing instability</t>
  </si>
  <si>
    <t>Parent incarcerated</t>
  </si>
  <si>
    <t>Child abuse or neglect</t>
  </si>
  <si>
    <t>High school diploma or equivalent not attained</t>
  </si>
  <si>
    <t>Parent with mental health issues</t>
  </si>
  <si>
    <t>Very low birth weight baby and preterm birth</t>
  </si>
  <si>
    <t>Dept. of Social Services/Child Welfare</t>
  </si>
  <si>
    <t>Mental/Behavioral Health Organization</t>
  </si>
  <si>
    <t>of 19–35 month olds reported           up-to-date</t>
  </si>
  <si>
    <t>2019-2020 Affiliate Performance Report</t>
  </si>
  <si>
    <t>7 to 12 months</t>
  </si>
  <si>
    <t>91 days to 6 months</t>
  </si>
  <si>
    <t>13-18 months</t>
  </si>
  <si>
    <t>19 to 24 months</t>
  </si>
  <si>
    <t>Tribal Rural</t>
  </si>
  <si>
    <t>Tribal Urban</t>
  </si>
  <si>
    <r>
      <t>(NOTE:</t>
    </r>
    <r>
      <rPr>
        <b/>
        <sz val="12"/>
        <rFont val="Calibri"/>
        <family val="2"/>
      </rPr>
      <t xml:space="preserve"> </t>
    </r>
    <r>
      <rPr>
        <sz val="12"/>
        <rFont val="Calibri"/>
        <family val="2"/>
      </rPr>
      <t>duplicate counts</t>
    </r>
    <r>
      <rPr>
        <b/>
        <sz val="12"/>
        <rFont val="Calibri"/>
        <family val="2"/>
      </rPr>
      <t>)</t>
    </r>
  </si>
  <si>
    <t>The typical reporting period is July 1, 2019 to June 30, 2020</t>
  </si>
  <si>
    <t>Survey name</t>
  </si>
  <si>
    <t>Report title</t>
  </si>
  <si>
    <t>2019-2020 APR 2-Pager + Infographic</t>
  </si>
  <si>
    <t>Survey description</t>
  </si>
  <si>
    <t xml:space="preserve">PDF versions of the APR questions AND a detailed set of instructions are available on the APR Portal to assist with completion of the APR.    </t>
  </si>
  <si>
    <t>Report introduction</t>
  </si>
  <si>
    <t>Respondent #</t>
  </si>
  <si>
    <t>Submit date</t>
  </si>
  <si>
    <t>Email/Password</t>
  </si>
  <si>
    <t>Pre-filled Company ID</t>
  </si>
  <si>
    <t>Pre-filled Geographic Information</t>
  </si>
  <si>
    <t xml:space="preserve">Pre-filled Company/Affiliate Name </t>
  </si>
  <si>
    <t>Please provide the name and email address of the person to contact for follow-up questions about the APR.</t>
  </si>
  <si>
    <t>1. Advisory Committee Meetings: In total, how many Advisory Committee meetings with a regular focus on Parents as Teachers were held during the 2019-2020 program year?</t>
  </si>
  <si>
    <t>3. Staff at End of PY: Please indicate the number of staff employed as parent educators as of the end of the 2019-2020 program year (include supervisors who carried a caseload in this count):</t>
  </si>
  <si>
    <t>4. Staff Education Level: Please provide the number of staff members who provided services as a parent educator whose highest level of education at the end of the program year is in the following categories, including equivalent degrees:  NOTE: Please only include staff who were employed at the end of the program year in these counts. The total for I.C.4 should match total reported in I.C.3.</t>
  </si>
  <si>
    <t>5. Staff Language(s): Of the {Q21.A3} staff members employed by your affiliate at the end of the program year who provided services as a parent educator (including supervisors who provided parent educator services), how many were:</t>
  </si>
  <si>
    <t>6. Staff Meetings: In total, how many staff meetings were held during the 2019-2020 program year?</t>
  </si>
  <si>
    <t>6a. Average Staff Meeting Duration: How long, in hours, was a typical staff meeting during the program year?</t>
  </si>
  <si>
    <t>1. Families Served: In total, how many families did your PAT affiliate serve with at least 1 personal visit this program year?</t>
  </si>
  <si>
    <t>2. New Families: How many of the {Q34} families served by your affiliate received their first visit this program year?</t>
  </si>
  <si>
    <t>2a. New Families &lt;= 90 days: Of those {Q35} newly enrolled families reported in II.2, how many received their first visit within 90 days of the end of the program year?</t>
  </si>
  <si>
    <t>2b. New Families &gt; 90 days: Of those {Q35} newly enrolled families reported in II.2, how many received their first visit more than 90 days before the end of the program year?</t>
  </si>
  <si>
    <t xml:space="preserve">3. Family Experiences and Stressors: Please indicate the number of families who received at least one visit during the program year (reported in II.1) who have each of the following Family Experiences and Stressors (formerly known as high needs characteristics). For newly enrolled families (reported in II.2), report on the stressors at the time of their enrollment. For families continuing enrollment from the previous program year, report on the stressors as of the beginning of the program year.  You may be counting families more than once if they have multiple characteristics. However, the total number of families you indicate for each characteristic should be less than or equal to {Q34}, i.e., the total number of families served reported in II.1.   </t>
  </si>
  <si>
    <t>4. Count of Families by # of Stressors: How many of the families had: (total should match {Q34} reported in II.1)  NOTE: Be sure to count each family only once!</t>
  </si>
  <si>
    <t>5. Family Languages: How many of the {Q34} families (reported in II.1) regularly speak any of the following languages in their home? Note: You can select multiple languages for a family.</t>
  </si>
  <si>
    <t>10. Children Served: How many children ages birth to kindergarten entry received at least one personal visit?</t>
  </si>
  <si>
    <t>11. New Children: How many children received their first visit during this program year [Note: A child is considered newly enrolled if they are a member of a new family reported in II.2 or they are new children (born, adopted, etc.) added to existing families during this program year]?</t>
  </si>
  <si>
    <t>12. New Child Age at Enrollment: How old were the {Q50} newly enrolled children ages birth to kindergarten that you reported in II.11 as of their first visit? How many children were:</t>
  </si>
  <si>
    <t>13. All Child Age at End of PY: Please report the ages of the {Q49} children reported in II.10. For children still enrolled at the end of the program year, report their ages as of the end of the program year. For children who exited during the year, report their ages at the time of exit. How many children were:</t>
  </si>
  <si>
    <t>14. Child Ethnicity: How many of the {Q49} enrolled children reported in II.10 are:   Hispanic or Latino: Person of Cuban, Mexican, Puerto Rican, South or Central American, or other Spanish-speaking culture.</t>
  </si>
  <si>
    <t xml:space="preserve">15. Hispanic/Latino Child Race: Of the {Q55.A1} Hispanic or Latino children in II.14.a, how many are of the following race? </t>
  </si>
  <si>
    <t>16. Non-Hispanic/Non-Latino Child Race: Of the {Q55.A2} Non-Hispanic/Non-Latino children in II.14.b, how many are of the following race?</t>
  </si>
  <si>
    <t xml:space="preserve">18. Child Immunizations: As of the end of the progam year, what percent (%) of children who have been enrolled for at least 90 days AND are between the ages of 19 and 35 months are fully immunized? Include in this calculation children who exited during the program year if at the time of exit they were fully immunized, between 19 and 35 months of age and enrolled for at least 90 days?  </t>
  </si>
  <si>
    <t>19. Uninsured Children: How many of the {Q49} children served during the program year (reported in II.10) are currently uninsured (child does not have health coverage)?</t>
  </si>
  <si>
    <t>23. Newly Enrolled Prenatal Families: Of the {Q35} newly enrolled families reported in II.2, how many families were prenatal?</t>
  </si>
  <si>
    <t>1. FCA for Families Enrolled More Than 90 Days Before End of PY: How many of the families who received at least 1 personal visit more than 90 days prior to the end of the program year have had a comprehensive family-centered assessment completed and documented during this program year?</t>
  </si>
  <si>
    <t>2. New Families Enrolled More Than 90 Days: How many of the {Q37} families who received their first visit this program year (II.2) were enrolled for more than 90 days?</t>
  </si>
  <si>
    <t>2a. Initial FCA: How many of these families (III.2) had an initial, comprehensive family-centered assessment completed and documented within 90 days of their first visit?</t>
  </si>
  <si>
    <t>3. FCA for Families Enrolled Within 90 Days of End of PY: How many of the {Q36} new families who received their first visit within 90 days of the end of the program year (as reported in II.2.a), had an initial, comprehensive family-centered assessment completed and documented during this program year? NOTE: III.3 will only be used add to your family-centered assessment percentage. These numbers will not be counted against you for families who enrolled within 90 days of the end of the program year and have not yet received their family-centered assessment.</t>
  </si>
  <si>
    <t>6. Goals Documented: How many of the {Q34} families that received at least 1 personal visit this program year had at least 1 goal documented as of the end of the program year?</t>
  </si>
  <si>
    <t>6a. Met Goal: How many of these {Q76} families met at least 1 goal during the program year (or by the time of exit if they exited during the program year)?</t>
  </si>
  <si>
    <t>1. Visits for Families with 0-1 Stressors: Of the {Q79.A1} families with 0 (zero) or 1 stressors, how many received at least 75% of the required visits during the program year? (Be sure to enter the number of families, not a percentage)</t>
  </si>
  <si>
    <t>2. Visits for Families with 2+ Stressors: Of the {Q79.A2} families with 2 or more stressors, how many received at least 75% of the required visits during the program year? (Be sure to enter the number of families, not a percentage)</t>
  </si>
  <si>
    <t>8. Total Visits: Indicate the total # of PAT personal visits delivered to families (those reported in II.1) during this program year:</t>
  </si>
  <si>
    <t>1. Total Group Connections: How many group connections were delivered by your affiliate this program year?</t>
  </si>
  <si>
    <t>2. Families Attending Group Connections: How many of the {Q34} families served (reported in II.1) attended at least 1 group connection this program year?</t>
  </si>
  <si>
    <t>1. Annual Screening: How many of the {Q49} children who you served this program year (II.10) received their first visit prior to the start of the program year? (i.e., prior to July 1, 2019)</t>
  </si>
  <si>
    <t>1a. Annual Health Review: How many of these {Q95} children (reported in VI.1) received a complete annual health status, safety, vision, and hearing review?</t>
  </si>
  <si>
    <t>1b. Annual Developmental Screening: How many of these {Q95} children (reported in VI.1) received a complete annual developmental screening during this program year?</t>
  </si>
  <si>
    <t>2. Newly Enrolled Children &gt; 90 days: How many of the {Q50} children who received their first visit this program year (II.11) were enrolled for more than 90 days?</t>
  </si>
  <si>
    <t>2a. Initial Developmental Screening: How many of these {Q98} children (reported in IV.2) received a complete initial developmental screening within 90 days of the child's first visit or birth?  NOTE: For families enrolled prenatally, developmental screenign is completed within 90 days of the child's birth.</t>
  </si>
  <si>
    <t>3. Newly Enrolled Children Prior to 4 Months: How many of the {Q53.A1} children newly enrolled this program year prior to age 4 months (reported in II.12.a) were at least 7 months of age as of the end of the program year (or if the child has exited, they were at least 7 months at the time of exit)?  NOTE: Please exclude children who were younger than 8 months of age at tune of exit “7 months of age” refers to 7 months 0 days, not 7 months 30 days.</t>
  </si>
  <si>
    <t>3a. Initial Health Review: How many of these {Q100} children (reported in VI.3) received a complete, initial health status, safety, hearing, and vision review prior to 7 months of age?</t>
  </si>
  <si>
    <t>4. Newly Enrolled Children at 4 Months or Older: How many of the children newly enrolled this program year at 4 months of age or older (reported in II.12.b - 11.12.g) were enrolled for more than 90 days as of the end of the program year?</t>
  </si>
  <si>
    <t>4a. Initial Health Review: How many of these {Q102} children (reported in VI.4) received a complete, initial health status, safety, vision, and hearing review within 90 days of their enrollment?</t>
  </si>
  <si>
    <t>5. Newly Enrolled Within 90 Days of End of PY:  NOTE: This question will only be used to add to your screening percentage. These numbers will not be counted against you for children who enrolled within 90 days of the end of the program year and have not yet received their initial developmental screening or health review.  Click HERE to view a mini-instruction video for reporting on initial screenings.</t>
  </si>
  <si>
    <t>6. Children Referred From Screening: How many children who received a screening were referred for further assessment based on screening results?</t>
  </si>
  <si>
    <t>7. Children Received Follow-Up Services: How many of the {Q106} children who were referred for further assessment (reported in VI.6) received follow-up services?</t>
  </si>
  <si>
    <t xml:space="preserve">8. Children Newly Identified with Potential Delays/Concerns: Of the  children who received a screening this program year, how many were newly identified with possible developmental, vision, hearing, or physical health delays/concerns? Indicate the # newly identified with a potential delay/concern:     </t>
  </si>
  <si>
    <t>1. Resource Connections: How many of the {Q34} families that received at least 1 personal visit this program year (reported in II.1) were connected to at least 1 community resource during the program year?</t>
  </si>
  <si>
    <t>1. Waitlist Used: Did your Affiliate maintain a waiting list at any time during the 2019-2020 program year?</t>
  </si>
  <si>
    <t>1a. Families on Waitlist: Please indicate the number of families on your waiting list as of the end of the program year:</t>
  </si>
  <si>
    <t>1. Family Feedback: How many of the {Q34} families (reported in II.1) provided feedback to your affiliate during this program year about services they received?</t>
  </si>
  <si>
    <t>3. Families Exited: How many of the {Q34} families that received at least 1 personal visit this year (reported in II.1) exited the program during this program year?</t>
  </si>
  <si>
    <t>4. Exit Reasons: Please report the reasons that the {Q122} exited families (reported in X.3) left the program this year. How many families exited because:</t>
  </si>
  <si>
    <t>5. Length of Enrollent at Exit: Of the {Q122} families that exited during the program year (reported in X.3), please report the number of families that received the following number of months of service:</t>
  </si>
  <si>
    <t>6. Length of Enrollment for Continuing Families: Of families that were still enrolled at the end of the program year, please report the number of families that have received the following number of months of service:</t>
  </si>
  <si>
    <t>3. Organization Type: What type of organization is your affiliate a part of? This should be the organization that employs your affiliate's PAT staff, not the affiliate's funder. Please choose the one option that best describes your PAT affiliate's organization:</t>
  </si>
  <si>
    <t>4. Additional Early Childhood Programs: Besides PAT, does your organization offer any of the following early childhood programs?</t>
  </si>
  <si>
    <t>5. Community/ies Served: Please use the general guidelines listed below to define the communities your PAT affiliate serves as documented using the Family Information Record (check all that apply):</t>
  </si>
  <si>
    <t>8. Kindergarten Services: Did your affiliate provide services to any children who were enrolled in kindergarten during the 2019-2020 program year using the Foundational 2 Curriculum: 3 Years Through Kindergarten?</t>
  </si>
  <si>
    <t>9. Did your affiliate provide services during the program year to additional children and/or families not fully enrolled in PAT model services? If so, please check all that apply: (Optional Question, please refer to the instructions)</t>
  </si>
  <si>
    <t>10. Partial Service Families: If you provided any partial services, how many additional families did you serve? (Optional Question)  NOTE: Please include families who received any partial services throughout the program year, not previously counted on the APR. Please see instructions for definitions.</t>
  </si>
  <si>
    <t>11. Partial Service Children: If you provided any partial services, how many additional children did you serve? (Optional Question)  NOTE: Please include children who received any partial services throughout the program year, not previously counted on the APR. Please see instructions for definitions.</t>
  </si>
  <si>
    <t>12. Partial Service Personal Visits: If you provided partial service personal visits, how many additional personal visits did you provide? (Optional Question)</t>
  </si>
  <si>
    <t>13. Partial Service Screenings: If you provided partial service screenings, how many additional screenings did you conduct? (Optional Question)</t>
  </si>
  <si>
    <t>Year</t>
  </si>
  <si>
    <t>CompanyID</t>
  </si>
  <si>
    <t>AptifyUniqueEmail</t>
  </si>
  <si>
    <t>Join Date</t>
  </si>
  <si>
    <t>Country:</t>
  </si>
  <si>
    <t>State:</t>
  </si>
  <si>
    <t>County:</t>
  </si>
  <si>
    <t>City:</t>
  </si>
  <si>
    <t>Zip Code:</t>
  </si>
  <si>
    <t>Company/Affiliate Name:</t>
  </si>
  <si>
    <t xml:space="preserve"> APR Contact Name:</t>
  </si>
  <si>
    <t>APR Contact Email:</t>
  </si>
  <si>
    <t>a. Full-Time PEs End of PY: How many parent educators (including supervisors who provided parent educator services) provided parent educator services full-time (greater than .5 FTE) at the end of the program year? Full-time is defined as more than 20 hours per week.</t>
  </si>
  <si>
    <t>b. Part-Time PEs End of PY: How many parent educators (including supervisors who provided parent educator services) provided parent educator services part-time (.5 FTE or less) at the end of the program year? Part-time is defined as 20 hours or less per week.</t>
  </si>
  <si>
    <t>Total number of parent educators in your affiliate at the end of the program year:</t>
  </si>
  <si>
    <t>a. Less than a high school graduate or High School Equivalency (e.g. GED)</t>
  </si>
  <si>
    <t>b. High school graduate or High School Equivalency (e.g. GED)</t>
  </si>
  <si>
    <t>c. Some college</t>
  </si>
  <si>
    <t>d. Associate's degree</t>
  </si>
  <si>
    <t>e. Bachelor's degree</t>
  </si>
  <si>
    <t>f. Master's degree</t>
  </si>
  <si>
    <t>g. College credit beyond Master's</t>
  </si>
  <si>
    <t>h. Doctoral degree</t>
  </si>
  <si>
    <t>TOTAL Number of Parent Educators (This number should equal {Q21.A3}, the total number of parent educators in your program reported in Item I.C.3.)</t>
  </si>
  <si>
    <t>a. Bilingual/Multilingual</t>
  </si>
  <si>
    <t>b. Fluent Spanish speakers</t>
  </si>
  <si>
    <t>a. Young parents - Youth who are pregnant or parenting under the age of 21.</t>
  </si>
  <si>
    <t>b. Child with a disability or chronic health condition - The child has a significant delay, disability, or condition that impacts developmental domains and/or affects overall family well-being.</t>
  </si>
  <si>
    <t>c. Parent with a disability or chronic health condition - A parent has a physical, cognitive impairment (disability or chronic health condition) that substantially limits their ability to parent as determined by the parent or the parent educator.</t>
  </si>
  <si>
    <t>d. Parent with mental health issue(s) - A parent has a thought, mood, or behavioral disorder (or some combination) associated with distress and/or impaired functioning, as determined by parent report, positive screening, or a diagnosis.</t>
  </si>
  <si>
    <t>e. High school diploma or equivalency not attained - Parent did not complete high school or pass an equivalency exam and is not currently enrolled.</t>
  </si>
  <si>
    <t>f. Low income - Family is eligible for Free and Reduced Lunches, Public Housing, Child Care Subsidy, WIC, Food Stamps/SNAP, TANF, Head Start/Early Head Start, and/or Medicaid.</t>
  </si>
  <si>
    <t>g. Recent immigrant or refugee family - One or both parents is foreign-born and entered the country within the past 5 years. This does not include those from Puerto Rico, Gaum, and the U.S. Virgin Islands.</t>
  </si>
  <si>
    <t>h. Substance abuse - Parent persistently has used or is currently using substances despite negative social, interpersonal, legal, medical or other consequences. Affiliates have discretion in determining how far back in time is relevant in terms of current impact on parenting, family well-being, or the parent-child relationship. PATNC recommends including this as a risk factor if substance abuse has occurred at any point during the enrolled child's lifetime (including prenatal).</t>
  </si>
  <si>
    <t>i. Foster care or other temporary caregiver - Child or young parent is in foster care or has court-appointed legal guardians or is living in some other temporary caregiver condition.</t>
  </si>
  <si>
    <t>j. Child abuse or neglect - Reported or substantiated abuse/neglect of child or sibling, including but not limited to a current or recent open case with the child welfare system for any reason).</t>
  </si>
  <si>
    <t>k. Parent incarcerated - Parent(s) is or was incarcerated in federal or state prison or local jail, halfway house or is part of a boot camp or weekend program requiring overnight stays during the child's lifetime.</t>
  </si>
  <si>
    <t>l. Housing instability - Individuals who are homeless lack fixed, regular, and adequate nighttime residences, including those who share others' homes due to loss of housing or economic hardship; live in motels, hotels, or camping grounds due to lack of adequate alternative accommodations; reside in emergency or transitional shelters; or reside in public or private places not designed for or used as regular sleeping accommodations.</t>
  </si>
  <si>
    <t>m. Very low birth weight and preterm birth -  The child's birth weight is under 1,500 grams or 3.3 pounds and the child was born at less than 37 weeks' gestation for children under the age of 2.</t>
  </si>
  <si>
    <t>m. Death in the immediate family - The death of the child, parent or sibling. Affiliates have discretion in determining how far back in time is relevant. PATNC recommends including this as a risk factor if a death in the immediate family has occurred at any point during the enrolled child's lifetime (including prenatal).</t>
  </si>
  <si>
    <t>n. Intimate partner violence - Parent/guardian is a survivor of intimate partner violence per self-report, positive screening, or court proceedings. This includes physical, sexual, and psychological violence. Economic coercion against a current or former intimate partner is also included. PATNC recommends including this as a risk factor if intimate partner violence has occurred during the child's lifetime (including prenatal).</t>
  </si>
  <si>
    <t>p. Military deployment - Parent/guardian is planning for deployment, currently deployed, or within two years of returning from a deployment as an active duty member of the armed forces.</t>
  </si>
  <si>
    <t>a. ZERO Family Experiences and Stressors characteristics listed in II.3.a-p.</t>
  </si>
  <si>
    <t>b. ONE Family Experiences and Stressors listed in II.3.a-p.</t>
  </si>
  <si>
    <t>c. TWO Family Experiences and Stressors listed in II.3.a-p.</t>
  </si>
  <si>
    <t>d. THREE Family Experiences and Stressors listed in II.3.a-p.</t>
  </si>
  <si>
    <t>e. FOUR OR MORE Family Experiences and Stressors listed in  II.3.a-p.</t>
  </si>
  <si>
    <t>Total (This number should equal [ {Q34} ], i.e., the number you reported in Item II.1.):</t>
  </si>
  <si>
    <t>a. English</t>
  </si>
  <si>
    <t>b. Spanish</t>
  </si>
  <si>
    <t>c. Arabic</t>
  </si>
  <si>
    <t>d. Chinese</t>
  </si>
  <si>
    <t>e. French</t>
  </si>
  <si>
    <t>f. German</t>
  </si>
  <si>
    <t>g. Italian</t>
  </si>
  <si>
    <t>h. Japanese</t>
  </si>
  <si>
    <t>i. Korean</t>
  </si>
  <si>
    <t>j. Maori</t>
  </si>
  <si>
    <t>k. Polish</t>
  </si>
  <si>
    <t>k. Russian</t>
  </si>
  <si>
    <t>m. Tagalog</t>
  </si>
  <si>
    <t>n. Vietnamese</t>
  </si>
  <si>
    <t>o. Tribal Languages</t>
  </si>
  <si>
    <t>p. Other</t>
  </si>
  <si>
    <t>q. Not Answered</t>
  </si>
  <si>
    <t>a. 0-3 months</t>
  </si>
  <si>
    <t>b. 4-11 months</t>
  </si>
  <si>
    <t>c. 1 year old (12-23 months)</t>
  </si>
  <si>
    <t>d. 2 years old (24-35 months)</t>
  </si>
  <si>
    <t>e. 3 years old (36-47 months)</t>
  </si>
  <si>
    <t>f. 4 years old (48-59 months)</t>
  </si>
  <si>
    <t>g. 5 years old (60+ months)</t>
  </si>
  <si>
    <t>Total (This number should equal {Q50} , i.e., your number in item II.11):</t>
  </si>
  <si>
    <t>c. 1 year olds (12-23 months)</t>
  </si>
  <si>
    <t>d. 2 year olds (24-35 months)</t>
  </si>
  <si>
    <t>e. 3 year olds (36-47 months)</t>
  </si>
  <si>
    <t>f. 4 year olds (48-59 months)</t>
  </si>
  <si>
    <t>g. 5 year olds (60+ months)</t>
  </si>
  <si>
    <t>Total (This number should equal {Q49} , i.e., your number in item II.10):</t>
  </si>
  <si>
    <t>a. Hispanic or Latino children</t>
  </si>
  <si>
    <t>b. Non-Hispanic/Non-Latino children</t>
  </si>
  <si>
    <t>c. Not Answered</t>
  </si>
  <si>
    <t>Total number of children served (This number should equal {Q49} , i.e., your number in Item II.10.)</t>
  </si>
  <si>
    <t>a) American Indian or Alaska Native (A person having origins in any of the original peoples of North and South American (including Central America), and who maintains tribal affiliation)</t>
  </si>
  <si>
    <t>b) Asian (Person having origins in any of the original people of the Far East, Southeast Asia, or the Indian subcontinent including, for example, Cambodia, China, India, Japan, Korea, Malaysia, Pakistan, the Philippine Islands, Thailand, and Vietnam.)</t>
  </si>
  <si>
    <t>c) Black or African American (A person having origins in any of the black racial groups of Africa.)</t>
  </si>
  <si>
    <t>d) Native Hawaiian or Other Pacific Islander (A person having origins in any of the original peoples of Hawaii, Guam, Samoa or other Pacific Islands.)</t>
  </si>
  <si>
    <t>e) White (A person having origins in any of the original peoples of Europe, the Middle East or North Africa.)</t>
  </si>
  <si>
    <t>f) Multi-racial (2 or more races)</t>
  </si>
  <si>
    <t>g) Other</t>
  </si>
  <si>
    <t>h) Not Answered</t>
  </si>
  <si>
    <t>Total (This number should equal [ {Q55.A1} ], i.e., the number you reported in Item II.14.a):</t>
  </si>
  <si>
    <t>a) American Indian or Alaska Native (A person having origins in any of the original peoples of North and South American (including Central America), and who maintains tribal affiliation.)</t>
  </si>
  <si>
    <t>b) Asian (A person having origins in any of the original people of the Far East, Southeast Asia, or the Indian subcontinent including, for example, Cambodia, China, India, Japan, Korea, Malaysia, Pakistan, the Philippine Islands, Thailand, and Vietnam.)</t>
  </si>
  <si>
    <t>c) Black or African-American (A person having origins in any of the black racial groups of Africa.)</t>
  </si>
  <si>
    <t>Total (This number should equal [ {Q55.A2} ], i.e., the number you reported in Item II.14.b):</t>
  </si>
  <si>
    <t>a. Initial Developmental Screening: How many of the children who received their first visit within 90 days of the end of the program year received a complete, initial developmental screening?</t>
  </si>
  <si>
    <t>b. Initial Health Review: How many of the children who received their first visit within 90 days of the end of the program year received a complete, initial health, safety, hearing, and vision review?</t>
  </si>
  <si>
    <t>a. Developmental delay/concern (language, intellectual or motor)</t>
  </si>
  <si>
    <t>b. Social-Emotional delay/concern</t>
  </si>
  <si>
    <t>c. Hearing problem delay/concern</t>
  </si>
  <si>
    <t>d. Vision problem delay/concern</t>
  </si>
  <si>
    <t>e. Physical health delay/concern</t>
  </si>
  <si>
    <t>a. The enrolled child(ren) aged out (or graduated)</t>
  </si>
  <si>
    <t>b. The child and/or familiy transitioned to another early childhood or family support program (without aging out or graduating)</t>
  </si>
  <si>
    <t>c. The child and/or family moved out of the service area</t>
  </si>
  <si>
    <t>d. The family regularly missed scheduled personal visits</t>
  </si>
  <si>
    <t>e. The family could not be located</t>
  </si>
  <si>
    <t>f. The family no longer wants to receive services</t>
  </si>
  <si>
    <t>g. The family left the program for other reasons/unknown</t>
  </si>
  <si>
    <t>TOTAL number of families that exited this program year (This number should equal {Q122}):</t>
  </si>
  <si>
    <t>a. 90 days or less</t>
  </si>
  <si>
    <t>b. 91 days to 6 months</t>
  </si>
  <si>
    <t>c. 7 to 12 months</t>
  </si>
  <si>
    <t>d. 13 to 18 months</t>
  </si>
  <si>
    <t>e. 19 to 24 months</t>
  </si>
  <si>
    <t>f. 25 to 36 months</t>
  </si>
  <si>
    <t>g. 37 to 48 months</t>
  </si>
  <si>
    <t>h. 49 to 60 months</t>
  </si>
  <si>
    <t>i. 61+ months</t>
  </si>
  <si>
    <t>p. Other (please specify):</t>
  </si>
  <si>
    <t>a. Child First</t>
  </si>
  <si>
    <t>b. Early Head Start (EHS)</t>
  </si>
  <si>
    <t>c. Head Start</t>
  </si>
  <si>
    <t>d. Healthy Families America (HFA)</t>
  </si>
  <si>
    <t>e. Family Literacy</t>
  </si>
  <si>
    <t>f. Home Instruction for Parents of Preschool Youngsters (HIPPY)</t>
  </si>
  <si>
    <t>g. Nurse-Family Partnership</t>
  </si>
  <si>
    <t>h. SafeCare</t>
  </si>
  <si>
    <t>i. Early Intervention</t>
  </si>
  <si>
    <t>j. Center-based early childhood program/preschool</t>
  </si>
  <si>
    <t>k. No other early childhood programs are offered</t>
  </si>
  <si>
    <t>l. Other early childhood programs offered (please specify):</t>
  </si>
  <si>
    <t>a. Rural: A geographic area with a population of less than 2,500</t>
  </si>
  <si>
    <t>b. Tribal Rural: American Indian or Alaska Native (AI/AN) Tribal Nations (tribes, bands, pueblos, communities and native villages) residing on reservation land and/or tribal service area outside of urban centers</t>
  </si>
  <si>
    <t>c. Small town: A geographic area with a population of between 2,500 and 25,000</t>
  </si>
  <si>
    <t>d. Suburban: An identifiable community which is part of a larger urban area</t>
  </si>
  <si>
    <t>e. Urban: Densely settled areas containing at least 50,000 people</t>
  </si>
  <si>
    <t>f. Tribal Urban: Designated urban service area of an American Indian or Alaska Native (AI/AN) Tribe(s) and/or Urban Indian Organizations</t>
  </si>
  <si>
    <t>g. Major City: Total population of 500,000+ people</t>
  </si>
  <si>
    <t>8a. Kindergarten Families: How many additional families did you serve? (optional)</t>
  </si>
  <si>
    <t>8b. Kindergarten Children: How many additional children did you served? (optional)</t>
  </si>
  <si>
    <t>8c. Kindergarten Personal Visits: How many additional personal visits did you provide? (optional)</t>
  </si>
  <si>
    <t>8d. Kindergarten Screenings: How many additional screenings did you conduct? (optional)</t>
  </si>
  <si>
    <t>8e. Kindergarten Additional Info: Please share any additional information:</t>
  </si>
  <si>
    <t>a. Personal Visits</t>
  </si>
  <si>
    <t>b. Screenings</t>
  </si>
  <si>
    <t>c. Resources &amp; Referrals</t>
  </si>
  <si>
    <t>d. Group Connections</t>
  </si>
  <si>
    <t>e. Other (please specify):</t>
  </si>
  <si>
    <t>SC-004768@patnc.org</t>
  </si>
  <si>
    <t>2019</t>
  </si>
  <si>
    <t>|4768|</t>
  </si>
  <si>
    <t>12/3/2001</t>
  </si>
  <si>
    <t>United States</t>
  </si>
  <si>
    <t>SC</t>
  </si>
  <si>
    <t>Berkeley</t>
  </si>
  <si>
    <t>Moncks Corner</t>
  </si>
  <si>
    <t>29461</t>
  </si>
  <si>
    <t>Berkeley County School Dept./First Steps-PAT</t>
  </si>
  <si>
    <t>Abbey Mills</t>
  </si>
  <si>
    <t>Millsab@bcsdschools.net</t>
  </si>
  <si>
    <t>Yes</t>
  </si>
  <si>
    <t>a. School System</t>
  </si>
  <si>
    <t>No</t>
  </si>
  <si>
    <t>SC-002451@patnc.org</t>
  </si>
  <si>
    <t>|2451|</t>
  </si>
  <si>
    <t>10/4/1995</t>
  </si>
  <si>
    <t>Richland</t>
  </si>
  <si>
    <t>Irmo</t>
  </si>
  <si>
    <t>29063</t>
  </si>
  <si>
    <t>School District Five of Lexington &amp; Richland Counties/Ready by Five</t>
  </si>
  <si>
    <t>Amanda Glowacki</t>
  </si>
  <si>
    <t>aglowack@lexrich5.org</t>
  </si>
  <si>
    <t>SC-002385@patnc.org</t>
  </si>
  <si>
    <t>|2385|</t>
  </si>
  <si>
    <t>7/15/1990</t>
  </si>
  <si>
    <t>Liberty</t>
  </si>
  <si>
    <t>29657</t>
  </si>
  <si>
    <t>Pickens County School District/Parent Education/Family Literacy-PAT</t>
  </si>
  <si>
    <t>Annette Felty</t>
  </si>
  <si>
    <t>annettefelty@pickens.k12.sc.us</t>
  </si>
  <si>
    <t>SC-002399@patnc.org</t>
  </si>
  <si>
    <t>|2399|</t>
  </si>
  <si>
    <t>9/1/1993</t>
  </si>
  <si>
    <t>Lexington</t>
  </si>
  <si>
    <t>29072</t>
  </si>
  <si>
    <t>Lexington County School District 1/Parent Information &amp; Resource Ctr.</t>
  </si>
  <si>
    <t>Marla Hamilton</t>
  </si>
  <si>
    <t>mhamilton@lexington1.net</t>
  </si>
  <si>
    <t>Homeless shelter for women</t>
  </si>
  <si>
    <t>DIAL-4</t>
  </si>
  <si>
    <t>SC-008653@patnc.org</t>
  </si>
  <si>
    <t>|8653|</t>
  </si>
  <si>
    <t>6/29/2007</t>
  </si>
  <si>
    <t>Jasper</t>
  </si>
  <si>
    <t>Ridgeland</t>
  </si>
  <si>
    <t>29936</t>
  </si>
  <si>
    <t>Jasper County First Steps</t>
  </si>
  <si>
    <t>Pamela Rose</t>
  </si>
  <si>
    <t>prose@scfirststeps.org</t>
  </si>
  <si>
    <t>b. Social Service Nonprofit</t>
  </si>
  <si>
    <t>SC-003947@patnc.org</t>
  </si>
  <si>
    <t>|3947|</t>
  </si>
  <si>
    <t>4/18/2001</t>
  </si>
  <si>
    <t>Florence</t>
  </si>
  <si>
    <t>29501</t>
  </si>
  <si>
    <t>Florence School District One Parent Ctr./Family Literacy Program</t>
  </si>
  <si>
    <t>Melanie McMillan</t>
  </si>
  <si>
    <t>MELANIE.MCMILLAN@fsd1.org</t>
  </si>
  <si>
    <t>Parent Child Play Groups</t>
  </si>
  <si>
    <t>SC-002406@patnc.org</t>
  </si>
  <si>
    <t>|2406|</t>
  </si>
  <si>
    <t>6/7/1994</t>
  </si>
  <si>
    <t>McCormick</t>
  </si>
  <si>
    <t>Mc Cormick</t>
  </si>
  <si>
    <t>29835</t>
  </si>
  <si>
    <t>McCormick County School District/Even Start Family Literacy Program</t>
  </si>
  <si>
    <t>Pamela Turman</t>
  </si>
  <si>
    <t>turmanp@mccormick.k12.sc.us</t>
  </si>
  <si>
    <t>First Steps</t>
  </si>
  <si>
    <t>SC-005031@patnc.org</t>
  </si>
  <si>
    <t>|5031|</t>
  </si>
  <si>
    <t>8/1/2002</t>
  </si>
  <si>
    <t>Sumter</t>
  </si>
  <si>
    <t>29150</t>
  </si>
  <si>
    <t>Sumter School District/Parents as Teachers</t>
  </si>
  <si>
    <t>Anderson McCloud</t>
  </si>
  <si>
    <t>arlene.mccloud@sumterschools.net</t>
  </si>
  <si>
    <t>SC-002432@patnc.org</t>
  </si>
  <si>
    <t>|2432|</t>
  </si>
  <si>
    <t>2/28/1995</t>
  </si>
  <si>
    <t>Newberry</t>
  </si>
  <si>
    <t>29108</t>
  </si>
  <si>
    <t>Newberry County First Steps</t>
  </si>
  <si>
    <t>Emily Crump-Saddler</t>
  </si>
  <si>
    <t>esaddler@newberry.k12.sc.us</t>
  </si>
  <si>
    <t>SC-006419@patnc.org</t>
  </si>
  <si>
    <t>|6419|</t>
  </si>
  <si>
    <t>12/10/2003</t>
  </si>
  <si>
    <t>Beaufort</t>
  </si>
  <si>
    <t>29902</t>
  </si>
  <si>
    <t>Beaufort County First Steps/Parents as Teachers</t>
  </si>
  <si>
    <t>Betty Washington</t>
  </si>
  <si>
    <t>betty@beaufortfirststeps.com</t>
  </si>
  <si>
    <t xml:space="preserve">SC First Steps to School Readiness </t>
  </si>
  <si>
    <t>SC-009073@patnc.org</t>
  </si>
  <si>
    <t>|9073|</t>
  </si>
  <si>
    <t>Laurens</t>
  </si>
  <si>
    <t>29360</t>
  </si>
  <si>
    <t>Laurens County First Steps</t>
  </si>
  <si>
    <t>Rosemary Patterson</t>
  </si>
  <si>
    <t>rpatterson@laurens55.org</t>
  </si>
  <si>
    <t>South Carolina First Steps to School Readiness</t>
  </si>
  <si>
    <t>Child Care Scholarships</t>
  </si>
  <si>
    <t>SC-015877@patnc.org</t>
  </si>
  <si>
    <t>|15877|</t>
  </si>
  <si>
    <t>11/6/1997</t>
  </si>
  <si>
    <t>Batesburg</t>
  </si>
  <si>
    <t>29006</t>
  </si>
  <si>
    <t>Lex 3 Family Learning Center &amp; Lex 4 Parenting Program Consolidation</t>
  </si>
  <si>
    <t>Pat West</t>
  </si>
  <si>
    <t>pwest@lex3.k12.sc.us</t>
  </si>
  <si>
    <t>SC-015740@patnc.org</t>
  </si>
  <si>
    <t>|15740|</t>
  </si>
  <si>
    <t>8/31/2017</t>
  </si>
  <si>
    <t>Union</t>
  </si>
  <si>
    <t>Buffalo</t>
  </si>
  <si>
    <t>29321</t>
  </si>
  <si>
    <t>Union County First Steps</t>
  </si>
  <si>
    <t>Laura Wade</t>
  </si>
  <si>
    <t>lwade@union.k12.sc.us</t>
  </si>
  <si>
    <t>Countdown to Kindergarten; Imagination Library</t>
  </si>
  <si>
    <t>SC-015027@patnc.org</t>
  </si>
  <si>
    <t>|15027|</t>
  </si>
  <si>
    <t>11/11/2014</t>
  </si>
  <si>
    <t>Colleton</t>
  </si>
  <si>
    <t>Walterboro</t>
  </si>
  <si>
    <t>29488</t>
  </si>
  <si>
    <t>Colleton County First Steps</t>
  </si>
  <si>
    <t>Cindy Riley</t>
  </si>
  <si>
    <t>criley@colletonfirststeps.org</t>
  </si>
  <si>
    <t>CCFS is a non-profit that is accountable to the State Office of First Steps and our local board.</t>
  </si>
  <si>
    <t>Countdown to Kindergarten</t>
  </si>
  <si>
    <t>0</t>
  </si>
  <si>
    <t>SC-015700@patnc.org</t>
  </si>
  <si>
    <t>|15700|</t>
  </si>
  <si>
    <t>5/31/2017</t>
  </si>
  <si>
    <t>Horry</t>
  </si>
  <si>
    <t>Little River</t>
  </si>
  <si>
    <t>29566</t>
  </si>
  <si>
    <t>Little River Medical Center, Inc.</t>
  </si>
  <si>
    <t>Shelley D Cooper</t>
  </si>
  <si>
    <t>scooper@lrmcenter.com</t>
  </si>
  <si>
    <t>f. Hospital, Clinic, or Medical Facility</t>
  </si>
  <si>
    <t>SC-002434@patnc.org</t>
  </si>
  <si>
    <t>|2434|</t>
  </si>
  <si>
    <t>2/9/1995</t>
  </si>
  <si>
    <t>West Columbia</t>
  </si>
  <si>
    <t>29169</t>
  </si>
  <si>
    <t>Lexington School District Two/STAR Family Partnership</t>
  </si>
  <si>
    <t>Sheri Stewart</t>
  </si>
  <si>
    <t>sstewart@lex2.org</t>
  </si>
  <si>
    <t>Adult Education Daycare</t>
  </si>
  <si>
    <t>SC-002380@patnc.org</t>
  </si>
  <si>
    <t>|2380|</t>
  </si>
  <si>
    <t>1/15/1991</t>
  </si>
  <si>
    <t>F.A.C.E.S. (Family, Adult &amp; Children's Educational Services)/Beaufort County School District</t>
  </si>
  <si>
    <t>Anita Singleton</t>
  </si>
  <si>
    <t>Anita.Singleton@beaufort.k12.sc.us</t>
  </si>
  <si>
    <t>Traveling Preschool Bus</t>
  </si>
  <si>
    <t>SC-015699@patnc.org</t>
  </si>
  <si>
    <t>|15699|</t>
  </si>
  <si>
    <t>Columbia</t>
  </si>
  <si>
    <t>29203</t>
  </si>
  <si>
    <t>Palmetto Health/Children's Hospital Outpatient Center</t>
  </si>
  <si>
    <t>Kaye Gardner</t>
  </si>
  <si>
    <t>kaye.gardner@prismahealth.org</t>
  </si>
  <si>
    <t>SC-011094@patnc.org</t>
  </si>
  <si>
    <t>|11094|</t>
  </si>
  <si>
    <t>7/14/2011</t>
  </si>
  <si>
    <t>Manning</t>
  </si>
  <si>
    <t>29102</t>
  </si>
  <si>
    <t>Clarendon County First Steps/South Carolina First Steps</t>
  </si>
  <si>
    <t>Sharon Williams</t>
  </si>
  <si>
    <t>clarendonfs@ftc-i.net</t>
  </si>
  <si>
    <t>Imagination Library, Countdown to Kindergarten, and Child Care Training and Professional Development</t>
  </si>
  <si>
    <t>SC-009322@patnc.org</t>
  </si>
  <si>
    <t>|9322|</t>
  </si>
  <si>
    <t>5/7/2008</t>
  </si>
  <si>
    <t>Clarendon</t>
  </si>
  <si>
    <t>29102-1252</t>
  </si>
  <si>
    <t>Clarendon District Two- First Steps/Home Education Learning Partners</t>
  </si>
  <si>
    <t>Ellen Hamilton</t>
  </si>
  <si>
    <t>ehamilton@csd2.org</t>
  </si>
  <si>
    <t>SC-002476@patnc.org</t>
  </si>
  <si>
    <t>|2476|</t>
  </si>
  <si>
    <t>11/10/1998</t>
  </si>
  <si>
    <t>Greenwood</t>
  </si>
  <si>
    <t>29646</t>
  </si>
  <si>
    <t>Carolina Health Centers Inc</t>
  </si>
  <si>
    <t>Georgia Deal</t>
  </si>
  <si>
    <t>gdeal@carolinahealthcenters.org</t>
  </si>
  <si>
    <t xml:space="preserve">Healthy Steps </t>
  </si>
  <si>
    <t>SC-007486@patnc.org</t>
  </si>
  <si>
    <t>|7486|</t>
  </si>
  <si>
    <t>12/1/2008</t>
  </si>
  <si>
    <t>Hartsville</t>
  </si>
  <si>
    <t>29550</t>
  </si>
  <si>
    <t>Darlington County First Steps/SC Office of First Steps</t>
  </si>
  <si>
    <t>Britney Brisbon</t>
  </si>
  <si>
    <t>Bbrisbon@darlingtoncountyfirststeps.org</t>
  </si>
  <si>
    <t>Non-Profit Organization</t>
  </si>
  <si>
    <t>Part-Day Childcare</t>
  </si>
  <si>
    <t>SC-009877@patnc.org</t>
  </si>
  <si>
    <t>|9877|</t>
  </si>
  <si>
    <t>1/12/2009</t>
  </si>
  <si>
    <t>Calhoun</t>
  </si>
  <si>
    <t>Saint Matthews</t>
  </si>
  <si>
    <t>29135-0195</t>
  </si>
  <si>
    <t>Calhoun County First Steps/Parents as Teachers</t>
  </si>
  <si>
    <t>Virginia Newman</t>
  </si>
  <si>
    <t>vnewman@scfirststeps.org</t>
  </si>
  <si>
    <t>State-funded, Non-profit Organization</t>
  </si>
  <si>
    <t>Dolly Parton's Imagination Library and Countdown to Kindergarten</t>
  </si>
  <si>
    <t>SC-005096@patnc.org</t>
  </si>
  <si>
    <t>|5096|</t>
  </si>
  <si>
    <t>9/17/2002</t>
  </si>
  <si>
    <t>29204</t>
  </si>
  <si>
    <t>Richland County First Steps To School Readiness/Richland County First Steps/SC Dept of ED</t>
  </si>
  <si>
    <t>Laran Jones-Gary</t>
  </si>
  <si>
    <t>ljones@rcfirststeps.org</t>
  </si>
  <si>
    <t>NPO</t>
  </si>
  <si>
    <t>SC-016179@patnc.org</t>
  </si>
  <si>
    <t>|16179|</t>
  </si>
  <si>
    <t>3/30/2019</t>
  </si>
  <si>
    <t>Williamsburg</t>
  </si>
  <si>
    <t>Kingstree</t>
  </si>
  <si>
    <t>29556</t>
  </si>
  <si>
    <t>Williamsburg County First Steps</t>
  </si>
  <si>
    <t>Felicia Patrick</t>
  </si>
  <si>
    <t>fpatrick@wcsd.k12.sc.us</t>
  </si>
  <si>
    <t>Pandemic Relief- Supplied Diapers &amp; Supplies</t>
  </si>
  <si>
    <t>SC-007722@patnc.org</t>
  </si>
  <si>
    <t>|7722|</t>
  </si>
  <si>
    <t>9/14/2005</t>
  </si>
  <si>
    <t>Hampton</t>
  </si>
  <si>
    <t>29924</t>
  </si>
  <si>
    <t>Hampton County First Steps PAT/Hampton County First Steps To School Readiness (Non-profit)</t>
  </si>
  <si>
    <t>Dwana Doctor</t>
  </si>
  <si>
    <t>dwanadoctor@gmail.com</t>
  </si>
  <si>
    <t>SC-002436@patnc.org</t>
  </si>
  <si>
    <t>|2436|</t>
  </si>
  <si>
    <t>York</t>
  </si>
  <si>
    <t>Rock Hill</t>
  </si>
  <si>
    <t>29730-5768</t>
  </si>
  <si>
    <t>Rock Hill School District #3/ParentSmart-Partnership Parents As Teachers</t>
  </si>
  <si>
    <t>Cindy Taubenkimel</t>
  </si>
  <si>
    <t>CTaubenkimel@rhmail.org</t>
  </si>
  <si>
    <t>SC-007477@patnc.org</t>
  </si>
  <si>
    <t>|7477|</t>
  </si>
  <si>
    <t>5/25/2005</t>
  </si>
  <si>
    <t>Conway</t>
  </si>
  <si>
    <t>29526</t>
  </si>
  <si>
    <t>Horry County First Steps/First Steps-PAT</t>
  </si>
  <si>
    <t>Deanna Wilson</t>
  </si>
  <si>
    <t>dwilson2@sccoast.net</t>
  </si>
  <si>
    <t>Raising a Reader</t>
  </si>
  <si>
    <t>SC-009113@patnc.org</t>
  </si>
  <si>
    <t>|9113|</t>
  </si>
  <si>
    <t>12/7/2007</t>
  </si>
  <si>
    <t>Dillon</t>
  </si>
  <si>
    <t>29536</t>
  </si>
  <si>
    <t>Dillon County Office of First Steps</t>
  </si>
  <si>
    <t>Shantel McTeer-McRae</t>
  </si>
  <si>
    <t>smmcteer@bellsouth.net</t>
  </si>
  <si>
    <t>SC-009167@patnc.org</t>
  </si>
  <si>
    <t>|9167|</t>
  </si>
  <si>
    <t>2/29/2008</t>
  </si>
  <si>
    <t>Aiken</t>
  </si>
  <si>
    <t>29801</t>
  </si>
  <si>
    <t>Aiken County First Step/Aiken County First Steps Program</t>
  </si>
  <si>
    <t>Marcia L Nash</t>
  </si>
  <si>
    <t>mnash@acpsd.net</t>
  </si>
  <si>
    <t xml:space="preserve">Aiken County First Steps </t>
  </si>
  <si>
    <t>Childcare Scholarships, Transition (CTK), Dolly PIL</t>
  </si>
  <si>
    <t>SC-007534@patnc.org</t>
  </si>
  <si>
    <t>|7534|</t>
  </si>
  <si>
    <t>7/7/2005</t>
  </si>
  <si>
    <t>North Charleston</t>
  </si>
  <si>
    <t>29406</t>
  </si>
  <si>
    <t>Charleston County First Steps/Early Head Start</t>
  </si>
  <si>
    <t>Crystal Davis</t>
  </si>
  <si>
    <t>cdavis@charlestonfirststeps.org</t>
  </si>
  <si>
    <t>Early Head Start Home Based</t>
  </si>
  <si>
    <t>SC-002458@patnc.org</t>
  </si>
  <si>
    <t>|2458|</t>
  </si>
  <si>
    <t>10/31/1995</t>
  </si>
  <si>
    <t>Bamberg</t>
  </si>
  <si>
    <t>29003</t>
  </si>
  <si>
    <t>C.A.P.S. "Children and Parents Sharing"/Bamberg School District One</t>
  </si>
  <si>
    <t>Erica Smith</t>
  </si>
  <si>
    <t>elslr@yahoo.com</t>
  </si>
  <si>
    <t>SC-011075@patnc.org</t>
  </si>
  <si>
    <t>|11075|</t>
  </si>
  <si>
    <t>11/19/2007</t>
  </si>
  <si>
    <t>Camden</t>
  </si>
  <si>
    <t>29021</t>
  </si>
  <si>
    <t>Kershaw-Lee County First Steps</t>
  </si>
  <si>
    <t>Kimberley Jordan</t>
  </si>
  <si>
    <t>kim.jordan@kershawfirststeps.org</t>
  </si>
  <si>
    <t>School Readiness Agency</t>
  </si>
  <si>
    <t>SC-014428@patnc.org</t>
  </si>
  <si>
    <t>|14428|</t>
  </si>
  <si>
    <t>10/1/2013</t>
  </si>
  <si>
    <t>Dorchester</t>
  </si>
  <si>
    <t>Summerville</t>
  </si>
  <si>
    <t>29485</t>
  </si>
  <si>
    <t>Dorchester County First Steps</t>
  </si>
  <si>
    <t>Alicia Turner</t>
  </si>
  <si>
    <t>alicia.turnerl@dorchesterfirststeps.com</t>
  </si>
  <si>
    <t xml:space="preserve">County non-profit supported by state wide initiatives </t>
  </si>
  <si>
    <t>SC-002428@patnc.org</t>
  </si>
  <si>
    <t>|2428|</t>
  </si>
  <si>
    <t>Clover</t>
  </si>
  <si>
    <t>29710-1156</t>
  </si>
  <si>
    <t>Clover School District #2/Bright Beginnings-PAT</t>
  </si>
  <si>
    <t>Nina Feemster</t>
  </si>
  <si>
    <t>nina.feemster@clover.k12.sc.us</t>
  </si>
  <si>
    <t>SC-006629@patnc.org</t>
  </si>
  <si>
    <t>|6629|</t>
  </si>
  <si>
    <t>1/2/2004</t>
  </si>
  <si>
    <t>Bennettsville</t>
  </si>
  <si>
    <t>29512</t>
  </si>
  <si>
    <t>Marlboro County School District/ Parents as Teachers</t>
  </si>
  <si>
    <t>Margaret Quick</t>
  </si>
  <si>
    <t>mquick1@marlboro.k12.sc.us</t>
  </si>
  <si>
    <t>SC-015714@patnc.org</t>
  </si>
  <si>
    <t>|15714|</t>
  </si>
  <si>
    <t>29936-2605</t>
  </si>
  <si>
    <t>Beaufort Jasper Hampton Comprehensive Health Services, Incorporated/BJHCHS, Inc.</t>
  </si>
  <si>
    <t>Barbara ramos</t>
  </si>
  <si>
    <t>bramos@bjhchs.org</t>
  </si>
  <si>
    <t>SC-002466@patnc.org</t>
  </si>
  <si>
    <t>|2466|</t>
  </si>
  <si>
    <t>2/24/1998</t>
  </si>
  <si>
    <t>Fairfield</t>
  </si>
  <si>
    <t>Winnsboro</t>
  </si>
  <si>
    <t>29180-0215</t>
  </si>
  <si>
    <t>Fairfield County First Steps/Fairfield's Parents as Teachers</t>
  </si>
  <si>
    <t>Patti Wilkes</t>
  </si>
  <si>
    <t>pywilkes@truvista.net</t>
  </si>
  <si>
    <t>SC First Steps</t>
  </si>
  <si>
    <t>Childcare Tuition Assistance, Imagination Library</t>
  </si>
  <si>
    <t>SC-006421@patnc.org</t>
  </si>
  <si>
    <t>|6421|</t>
  </si>
  <si>
    <t>10/6/2004</t>
  </si>
  <si>
    <t>Allendale</t>
  </si>
  <si>
    <t>29810-3706</t>
  </si>
  <si>
    <t>Allendale County First Steps Partnership</t>
  </si>
  <si>
    <t>Patricia Hall</t>
  </si>
  <si>
    <t>phall@scfirststeps.org</t>
  </si>
  <si>
    <t>State School Readiness Initiative</t>
  </si>
  <si>
    <t>Allendale County School District</t>
  </si>
  <si>
    <t>SC-002474@patnc.org</t>
  </si>
  <si>
    <t>|2474|</t>
  </si>
  <si>
    <t>29745-1731</t>
  </si>
  <si>
    <t>PAT - Parenting Partnerships/York School District One</t>
  </si>
  <si>
    <t>Penelope Sanders</t>
  </si>
  <si>
    <t>penny@carolina.rr.com</t>
  </si>
  <si>
    <t>Parent Education Classes, Head Start Parents</t>
  </si>
  <si>
    <t>SC-015810@patnc.org</t>
  </si>
  <si>
    <t>|15810|</t>
  </si>
  <si>
    <t>9/30/2017</t>
  </si>
  <si>
    <t>Family Connection of South Carolina</t>
  </si>
  <si>
    <t>Brittany Grooms</t>
  </si>
  <si>
    <t>bgrooms@familyconnectionsc.org</t>
  </si>
  <si>
    <t>SC-015701@patnc.org</t>
  </si>
  <si>
    <t>|15701|</t>
  </si>
  <si>
    <t>29210</t>
  </si>
  <si>
    <t>Eau Claire Cooperative Health Centers, Inc.</t>
  </si>
  <si>
    <t>Cynthia Frazier</t>
  </si>
  <si>
    <t>cfrazier@cooperativehealth.org</t>
  </si>
  <si>
    <t>SC-016088@patnc.org</t>
  </si>
  <si>
    <t>|16088|</t>
  </si>
  <si>
    <t>9/30/2018</t>
  </si>
  <si>
    <t>Georgetown</t>
  </si>
  <si>
    <t>29440</t>
  </si>
  <si>
    <t>Georgetown County First Steps to School Readiness PAT</t>
  </si>
  <si>
    <t>Ayesha Smith</t>
  </si>
  <si>
    <t>ayeshasmith.smith@aol.com</t>
  </si>
  <si>
    <t>SC-007733@patnc.org</t>
  </si>
  <si>
    <t>|7733|</t>
  </si>
  <si>
    <t>9/20/2005</t>
  </si>
  <si>
    <t>Chester</t>
  </si>
  <si>
    <t>29706</t>
  </si>
  <si>
    <t>Chester County First Steps Parents as Teachers/Chester County First Steps</t>
  </si>
  <si>
    <t>LaTonya Boyd</t>
  </si>
  <si>
    <t>mellisaboyd@yahoo.com</t>
  </si>
  <si>
    <t>Nonprofit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</si>
</sst>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64" x14ac:knownFonts="1">
    <font>
      <sz val="10"/>
      <name val="Arial"/>
    </font>
    <font>
      <sz val="8"/>
      <name val="Arial"/>
      <family val="2"/>
    </font>
    <font>
      <sz val="10"/>
      <name val="Arial Narrow"/>
      <family val="2"/>
    </font>
    <font>
      <i/>
      <sz val="9"/>
      <name val="Calibri"/>
      <family val="2"/>
    </font>
    <font>
      <b/>
      <sz val="12"/>
      <color indexed="9"/>
      <name val="Calibri"/>
      <family val="2"/>
    </font>
    <font>
      <b/>
      <sz val="14"/>
      <color indexed="9"/>
      <name val="Calibri"/>
      <family val="2"/>
    </font>
    <font>
      <b/>
      <sz val="16"/>
      <color indexed="9"/>
      <name val="Calibri"/>
      <family val="2"/>
    </font>
    <font>
      <sz val="10"/>
      <color indexed="9"/>
      <name val="Arial"/>
      <family val="2"/>
    </font>
    <font>
      <sz val="10"/>
      <name val="Arial"/>
      <family val="2"/>
    </font>
    <font>
      <sz val="12"/>
      <name val="Calibri"/>
      <family val="2"/>
    </font>
    <font>
      <b/>
      <sz val="12"/>
      <color indexed="62"/>
      <name val="Calibri"/>
      <family val="2"/>
    </font>
    <font>
      <i/>
      <sz val="12"/>
      <name val="Calibri"/>
      <family val="2"/>
    </font>
    <font>
      <b/>
      <i/>
      <sz val="14"/>
      <color indexed="62"/>
      <name val="Calibri"/>
      <family val="2"/>
    </font>
    <font>
      <sz val="10"/>
      <name val="Calibri"/>
      <family val="2"/>
    </font>
    <font>
      <b/>
      <sz val="12"/>
      <name val="Calibri"/>
      <family val="2"/>
    </font>
    <font>
      <b/>
      <u/>
      <sz val="12"/>
      <name val="Calibri"/>
      <family val="2"/>
    </font>
    <font>
      <u/>
      <sz val="12"/>
      <name val="Calibri"/>
      <family val="2"/>
    </font>
    <font>
      <sz val="12"/>
      <color indexed="9"/>
      <name val="Calibri"/>
      <family val="2"/>
    </font>
    <font>
      <sz val="11"/>
      <name val="Calibri"/>
      <family val="2"/>
    </font>
    <font>
      <b/>
      <sz val="12"/>
      <name val="Arial Narrow"/>
      <family val="2"/>
    </font>
    <font>
      <b/>
      <u/>
      <sz val="10"/>
      <name val="Arial Narrow"/>
      <family val="2"/>
    </font>
    <font>
      <b/>
      <sz val="10"/>
      <name val="Arial Narrow"/>
      <family val="2"/>
    </font>
    <font>
      <vertAlign val="superscript"/>
      <sz val="11"/>
      <name val="Calibri"/>
      <family val="2"/>
    </font>
    <font>
      <b/>
      <sz val="10"/>
      <name val="Arial"/>
      <family val="2"/>
    </font>
    <font>
      <sz val="20"/>
      <name val="Arial"/>
      <family val="2"/>
    </font>
    <font>
      <b/>
      <sz val="11"/>
      <name val="Arial"/>
      <family val="2"/>
    </font>
    <font>
      <sz val="12"/>
      <name val="Arial"/>
      <family val="2"/>
    </font>
    <font>
      <i/>
      <sz val="12"/>
      <name val="Arial"/>
      <family val="2"/>
    </font>
    <font>
      <sz val="14"/>
      <name val="Arial"/>
      <family val="2"/>
    </font>
    <font>
      <b/>
      <sz val="12"/>
      <name val="Arial"/>
      <family val="2"/>
    </font>
    <font>
      <i/>
      <sz val="10"/>
      <name val="Arial"/>
      <family val="2"/>
    </font>
    <font>
      <sz val="9"/>
      <name val="Calibri"/>
      <family val="2"/>
    </font>
    <font>
      <strike/>
      <sz val="9"/>
      <name val="Calibri"/>
      <family val="2"/>
    </font>
    <font>
      <sz val="12"/>
      <color theme="0"/>
      <name val="Calibri"/>
      <family val="2"/>
    </font>
    <font>
      <sz val="10"/>
      <color theme="0"/>
      <name val="Arial"/>
      <family val="2"/>
    </font>
    <font>
      <sz val="10"/>
      <color theme="0"/>
      <name val="Calibri"/>
      <family val="2"/>
    </font>
    <font>
      <sz val="12"/>
      <name val="Calibri"/>
      <family val="2"/>
      <scheme val="minor"/>
    </font>
    <font>
      <sz val="12"/>
      <color theme="1"/>
      <name val="Calibri"/>
      <family val="2"/>
    </font>
    <font>
      <sz val="12"/>
      <color rgb="FF333333"/>
      <name val="Calibri"/>
      <family val="2"/>
      <scheme val="minor"/>
    </font>
    <font>
      <b/>
      <sz val="12"/>
      <color theme="0"/>
      <name val="Calibri"/>
      <family val="2"/>
    </font>
    <font>
      <b/>
      <u/>
      <sz val="12"/>
      <name val="Calibri"/>
      <family val="2"/>
      <scheme val="minor"/>
    </font>
    <font>
      <b/>
      <sz val="12"/>
      <color theme="0"/>
      <name val="Calibri"/>
      <family val="2"/>
      <scheme val="minor"/>
    </font>
    <font>
      <b/>
      <sz val="11"/>
      <name val="Calibri"/>
      <family val="2"/>
      <scheme val="minor"/>
    </font>
    <font>
      <sz val="10"/>
      <color theme="0"/>
      <name val="Arial Narrow"/>
      <family val="2"/>
    </font>
    <font>
      <sz val="11"/>
      <name val="Calibri"/>
      <family val="2"/>
      <scheme val="minor"/>
    </font>
    <font>
      <i/>
      <sz val="14"/>
      <color theme="1"/>
      <name val="Arial"/>
      <family val="2"/>
    </font>
    <font>
      <sz val="20"/>
      <color theme="3" tint="0.39997558519241921"/>
      <name val="Arial"/>
      <family val="2"/>
    </font>
    <font>
      <sz val="12"/>
      <color theme="8" tint="-0.249977111117893"/>
      <name val="Arial"/>
      <family val="2"/>
    </font>
    <font>
      <b/>
      <sz val="10"/>
      <color rgb="FF005195"/>
      <name val="Arial"/>
      <family val="2"/>
    </font>
    <font>
      <b/>
      <sz val="16"/>
      <color rgb="FF00857E"/>
      <name val="Arial"/>
      <family val="2"/>
    </font>
    <font>
      <b/>
      <sz val="11"/>
      <color theme="0"/>
      <name val="Arial"/>
      <family val="2"/>
    </font>
    <font>
      <b/>
      <sz val="12"/>
      <color rgb="FF005195"/>
      <name val="Arial"/>
      <family val="2"/>
    </font>
    <font>
      <b/>
      <sz val="14"/>
      <color theme="0"/>
      <name val="Arial"/>
      <family val="2"/>
    </font>
    <font>
      <sz val="14"/>
      <color theme="0"/>
      <name val="Arial"/>
      <family val="2"/>
    </font>
    <font>
      <i/>
      <sz val="9"/>
      <color theme="1"/>
      <name val="Arial"/>
      <family val="2"/>
    </font>
    <font>
      <i/>
      <sz val="10"/>
      <color theme="1"/>
      <name val="Arial"/>
      <family val="2"/>
    </font>
    <font>
      <sz val="10"/>
      <color theme="1"/>
      <name val="Arial"/>
      <family val="2"/>
    </font>
    <font>
      <sz val="14"/>
      <color rgb="FF00857E"/>
      <name val="Arial"/>
      <family val="2"/>
    </font>
    <font>
      <b/>
      <sz val="12"/>
      <color rgb="FF580F8B"/>
      <name val="Arial"/>
      <family val="2"/>
    </font>
    <font>
      <b/>
      <sz val="8"/>
      <color rgb="FF580F8B"/>
      <name val="Arial"/>
      <family val="2"/>
    </font>
    <font>
      <sz val="9"/>
      <name val="Arial"/>
      <family val="2"/>
    </font>
    <font>
      <b/>
      <sz val="9"/>
      <color theme="1"/>
      <name val="Arial"/>
      <family val="2"/>
    </font>
    <font>
      <i/>
      <sz val="12"/>
      <color theme="1"/>
      <name val="Calibri"/>
      <family val="2"/>
    </font>
    <font>
      <sz val="8"/>
      <name val="Arial"/>
    </font>
  </fonts>
  <fills count="8">
    <fill>
      <patternFill patternType="none"/>
    </fill>
    <fill>
      <patternFill patternType="gray125"/>
    </fill>
    <fill>
      <patternFill patternType="solid">
        <fgColor indexed="5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B5BF00"/>
        <bgColor indexed="64"/>
      </patternFill>
    </fill>
    <fill>
      <patternFill patternType="solid">
        <fgColor rgb="FF580F8B"/>
        <bgColor indexed="64"/>
      </patternFill>
    </fill>
    <fill>
      <patternFill patternType="solid">
        <fgColor rgb="FF666699"/>
        <bgColor indexed="64"/>
      </patternFill>
    </fill>
  </fills>
  <borders count="12">
    <border>
      <left/>
      <right/>
      <top/>
      <bottom/>
      <diagonal/>
    </border>
    <border>
      <left style="thin">
        <color rgb="FF666699"/>
      </left>
      <right/>
      <top/>
      <bottom/>
      <diagonal/>
    </border>
    <border>
      <left/>
      <right style="thin">
        <color rgb="FF666699"/>
      </right>
      <top/>
      <bottom/>
      <diagonal/>
    </border>
    <border>
      <left style="thin">
        <color rgb="FF666699"/>
      </left>
      <right/>
      <top/>
      <bottom style="thin">
        <color rgb="FF666699"/>
      </bottom>
      <diagonal/>
    </border>
    <border>
      <left/>
      <right/>
      <top/>
      <bottom style="thin">
        <color rgb="FF666699"/>
      </bottom>
      <diagonal/>
    </border>
    <border>
      <left/>
      <right style="thin">
        <color rgb="FF666699"/>
      </right>
      <top/>
      <bottom style="thin">
        <color rgb="FF666699"/>
      </bottom>
      <diagonal/>
    </border>
    <border>
      <left style="thin">
        <color rgb="FF666699"/>
      </left>
      <right/>
      <top style="thin">
        <color rgb="FF666699"/>
      </top>
      <bottom/>
      <diagonal/>
    </border>
    <border>
      <left/>
      <right/>
      <top style="thin">
        <color rgb="FF666699"/>
      </top>
      <bottom/>
      <diagonal/>
    </border>
    <border>
      <left/>
      <right style="thin">
        <color rgb="FF666699"/>
      </right>
      <top style="thin">
        <color rgb="FF666699"/>
      </top>
      <bottom/>
      <diagonal/>
    </border>
    <border>
      <left/>
      <right style="thin">
        <color rgb="FF666699"/>
      </right>
      <top style="thin">
        <color rgb="FF666699"/>
      </top>
      <bottom style="thin">
        <color rgb="FF666699"/>
      </bottom>
      <diagonal/>
    </border>
    <border>
      <left/>
      <right/>
      <top style="thin">
        <color rgb="FF666699"/>
      </top>
      <bottom style="thin">
        <color rgb="FF666699"/>
      </bottom>
      <diagonal/>
    </border>
    <border>
      <left style="thin">
        <color rgb="FF666699"/>
      </left>
      <right/>
      <top style="thin">
        <color rgb="FF666699"/>
      </top>
      <bottom style="thin">
        <color rgb="FF666699"/>
      </bottom>
      <diagonal/>
    </border>
  </borders>
  <cellStyleXfs count="2">
    <xf numFmtId="0" fontId="0" fillId="0" borderId="0" applyNumberFormat="0" applyFont="0" applyFill="0" applyBorder="0" applyAlignment="0" applyProtection="0"/>
    <xf numFmtId="0" fontId="8" fillId="0" borderId="0" applyNumberFormat="0" applyFont="0" applyFill="0" applyBorder="0" applyAlignment="0" applyProtection="0"/>
  </cellStyleXfs>
  <cellXfs count="342">
    <xf numFmtId="0" fontId="0" fillId="0" borderId="0" xfId="0" applyNumberFormat="1" applyFont="1" applyFill="1" applyBorder="1" applyAlignment="1"/>
    <xf numFmtId="0" fontId="1" fillId="0" borderId="0" xfId="0" applyNumberFormat="1" applyFont="1" applyFill="1" applyBorder="1" applyAlignment="1"/>
    <xf numFmtId="0" fontId="2" fillId="0" borderId="0" xfId="0" applyNumberFormat="1" applyFont="1" applyFill="1" applyBorder="1" applyAlignment="1"/>
    <xf numFmtId="0" fontId="2" fillId="0" borderId="0" xfId="0" applyNumberFormat="1" applyFont="1" applyFill="1" applyBorder="1" applyAlignment="1">
      <alignment horizontal="center"/>
    </xf>
    <xf numFmtId="0" fontId="3" fillId="0" borderId="0" xfId="0" applyNumberFormat="1" applyFont="1" applyFill="1" applyBorder="1" applyAlignment="1">
      <alignment horizontal="center" wrapText="1"/>
    </xf>
    <xf numFmtId="0" fontId="4" fillId="0" borderId="0" xfId="0" applyNumberFormat="1" applyFont="1" applyFill="1" applyBorder="1" applyAlignment="1">
      <alignment horizontal="center"/>
    </xf>
    <xf numFmtId="0" fontId="7" fillId="0" borderId="0" xfId="0" applyNumberFormat="1" applyFont="1" applyFill="1" applyBorder="1" applyAlignment="1"/>
    <xf numFmtId="0" fontId="8" fillId="0" borderId="0" xfId="0" applyNumberFormat="1" applyFont="1" applyFill="1" applyBorder="1" applyAlignment="1"/>
    <xf numFmtId="0" fontId="9" fillId="0" borderId="0" xfId="0" applyNumberFormat="1" applyFont="1" applyFill="1" applyBorder="1" applyAlignment="1">
      <alignment horizontal="center"/>
    </xf>
    <xf numFmtId="0" fontId="9" fillId="0" borderId="0" xfId="0" applyNumberFormat="1" applyFont="1" applyFill="1" applyBorder="1" applyAlignment="1"/>
    <xf numFmtId="0" fontId="14" fillId="0" borderId="0" xfId="0" applyNumberFormat="1" applyFont="1" applyFill="1" applyBorder="1" applyAlignment="1"/>
    <xf numFmtId="0" fontId="15" fillId="0" borderId="0" xfId="0" applyNumberFormat="1" applyFont="1" applyFill="1" applyBorder="1" applyAlignment="1"/>
    <xf numFmtId="3" fontId="9" fillId="0" borderId="0" xfId="0" applyNumberFormat="1" applyFont="1" applyFill="1" applyBorder="1" applyAlignment="1"/>
    <xf numFmtId="9" fontId="9" fillId="0" borderId="0" xfId="0" applyNumberFormat="1" applyFont="1" applyFill="1" applyBorder="1" applyAlignment="1"/>
    <xf numFmtId="0" fontId="9" fillId="0" borderId="0" xfId="0" applyNumberFormat="1" applyFont="1" applyFill="1" applyBorder="1" applyAlignment="1">
      <alignment horizontal="left" wrapText="1"/>
    </xf>
    <xf numFmtId="0" fontId="9" fillId="0" borderId="0" xfId="0" applyNumberFormat="1" applyFont="1" applyFill="1" applyBorder="1" applyAlignment="1">
      <alignment wrapText="1"/>
    </xf>
    <xf numFmtId="0" fontId="17" fillId="0" borderId="0" xfId="0" applyNumberFormat="1" applyFont="1" applyFill="1" applyBorder="1" applyAlignment="1"/>
    <xf numFmtId="9" fontId="9"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13" fillId="0" borderId="0" xfId="0" applyNumberFormat="1" applyFont="1" applyFill="1" applyBorder="1" applyAlignment="1">
      <alignment horizontal="center"/>
    </xf>
    <xf numFmtId="0" fontId="14" fillId="0" borderId="0" xfId="0" applyNumberFormat="1" applyFont="1" applyFill="1" applyBorder="1" applyAlignment="1">
      <alignment horizontal="left" wrapText="1"/>
    </xf>
    <xf numFmtId="0" fontId="4" fillId="0" borderId="0" xfId="0" applyNumberFormat="1" applyFont="1" applyFill="1" applyBorder="1" applyAlignment="1"/>
    <xf numFmtId="0" fontId="12" fillId="0" borderId="0" xfId="0" applyNumberFormat="1" applyFont="1" applyFill="1" applyBorder="1" applyAlignment="1"/>
    <xf numFmtId="0" fontId="18" fillId="0" borderId="0" xfId="0" applyNumberFormat="1" applyFont="1" applyFill="1" applyBorder="1" applyAlignment="1"/>
    <xf numFmtId="2" fontId="9" fillId="0" borderId="0" xfId="0" applyNumberFormat="1" applyFont="1" applyFill="1" applyBorder="1" applyAlignment="1">
      <alignment wrapText="1"/>
    </xf>
    <xf numFmtId="0" fontId="19" fillId="0" borderId="0" xfId="0" applyNumberFormat="1" applyFont="1" applyFill="1" applyBorder="1" applyAlignment="1">
      <alignment horizontal="center"/>
    </xf>
    <xf numFmtId="0" fontId="33" fillId="0" borderId="0" xfId="0" applyNumberFormat="1" applyFont="1" applyFill="1" applyBorder="1" applyAlignment="1"/>
    <xf numFmtId="0" fontId="34" fillId="0" borderId="0" xfId="0" applyNumberFormat="1" applyFont="1" applyFill="1" applyBorder="1" applyAlignment="1"/>
    <xf numFmtId="0" fontId="9" fillId="0" borderId="0" xfId="0" applyNumberFormat="1" applyFont="1" applyFill="1" applyBorder="1" applyAlignment="1">
      <alignment horizontal="left"/>
    </xf>
    <xf numFmtId="0" fontId="16" fillId="0" borderId="0" xfId="0" applyNumberFormat="1" applyFont="1" applyFill="1" applyBorder="1" applyAlignment="1"/>
    <xf numFmtId="0" fontId="16" fillId="0" borderId="0" xfId="0" applyNumberFormat="1" applyFont="1" applyFill="1" applyBorder="1" applyAlignment="1">
      <alignment horizontal="center"/>
    </xf>
    <xf numFmtId="0" fontId="9" fillId="0" borderId="0" xfId="0" applyNumberFormat="1" applyFont="1" applyFill="1" applyBorder="1" applyAlignment="1">
      <alignment horizontal="right"/>
    </xf>
    <xf numFmtId="0" fontId="9" fillId="0" borderId="0" xfId="0" applyNumberFormat="1" applyFont="1" applyFill="1" applyBorder="1" applyAlignment="1">
      <alignment shrinkToFit="1"/>
    </xf>
    <xf numFmtId="0" fontId="13" fillId="0" borderId="0" xfId="0" applyNumberFormat="1" applyFont="1" applyFill="1" applyBorder="1" applyAlignment="1"/>
    <xf numFmtId="9" fontId="13" fillId="0" borderId="0" xfId="0" applyNumberFormat="1" applyFont="1" applyFill="1" applyBorder="1" applyAlignment="1"/>
    <xf numFmtId="1" fontId="35" fillId="0" borderId="0" xfId="0" applyNumberFormat="1" applyFont="1" applyFill="1" applyBorder="1" applyAlignment="1"/>
    <xf numFmtId="0" fontId="13" fillId="0" borderId="0" xfId="0" applyNumberFormat="1" applyFont="1" applyFill="1" applyBorder="1" applyAlignment="1">
      <alignment horizontal="right"/>
    </xf>
    <xf numFmtId="0" fontId="36" fillId="0" borderId="0" xfId="0" applyNumberFormat="1" applyFont="1" applyFill="1" applyBorder="1" applyAlignment="1"/>
    <xf numFmtId="9" fontId="36" fillId="0" borderId="0" xfId="0" applyNumberFormat="1" applyFont="1" applyFill="1" applyBorder="1" applyAlignment="1"/>
    <xf numFmtId="0" fontId="33" fillId="0" borderId="0" xfId="0" applyNumberFormat="1" applyFont="1" applyFill="1" applyBorder="1" applyAlignment="1">
      <alignment horizontal="center"/>
    </xf>
    <xf numFmtId="0" fontId="38" fillId="0" borderId="0" xfId="0" applyNumberFormat="1" applyFont="1" applyFill="1" applyBorder="1" applyAlignment="1"/>
    <xf numFmtId="0" fontId="0" fillId="0" borderId="1" xfId="0" applyNumberFormat="1" applyFont="1" applyFill="1" applyBorder="1" applyAlignment="1"/>
    <xf numFmtId="0" fontId="13" fillId="0" borderId="1" xfId="0" applyNumberFormat="1" applyFont="1" applyFill="1" applyBorder="1" applyAlignment="1">
      <alignment horizontal="center"/>
    </xf>
    <xf numFmtId="0" fontId="9" fillId="0" borderId="2" xfId="0" applyNumberFormat="1" applyFont="1" applyFill="1" applyBorder="1" applyAlignment="1"/>
    <xf numFmtId="0" fontId="0" fillId="0" borderId="2" xfId="0" applyNumberFormat="1" applyFont="1" applyFill="1" applyBorder="1" applyAlignment="1"/>
    <xf numFmtId="0" fontId="2" fillId="0" borderId="1" xfId="0" applyNumberFormat="1" applyFont="1" applyFill="1" applyBorder="1" applyAlignment="1">
      <alignment horizontal="center"/>
    </xf>
    <xf numFmtId="0" fontId="13" fillId="0" borderId="2" xfId="0" applyNumberFormat="1" applyFont="1" applyFill="1" applyBorder="1" applyAlignment="1"/>
    <xf numFmtId="0" fontId="2" fillId="0" borderId="3" xfId="0" applyNumberFormat="1" applyFont="1" applyFill="1" applyBorder="1" applyAlignment="1">
      <alignment horizontal="center"/>
    </xf>
    <xf numFmtId="0" fontId="2" fillId="0" borderId="4" xfId="0" applyNumberFormat="1" applyFont="1" applyFill="1" applyBorder="1" applyAlignment="1"/>
    <xf numFmtId="0" fontId="36" fillId="0" borderId="4" xfId="0" applyNumberFormat="1" applyFont="1" applyFill="1" applyBorder="1" applyAlignment="1"/>
    <xf numFmtId="9" fontId="36" fillId="0" borderId="4" xfId="0" applyNumberFormat="1" applyFont="1" applyFill="1" applyBorder="1" applyAlignment="1"/>
    <xf numFmtId="0" fontId="0" fillId="0" borderId="4" xfId="0" applyNumberFormat="1" applyFont="1" applyFill="1" applyBorder="1" applyAlignment="1"/>
    <xf numFmtId="9" fontId="9" fillId="0" borderId="4" xfId="0" applyNumberFormat="1" applyFont="1" applyFill="1" applyBorder="1" applyAlignment="1">
      <alignment horizontal="center"/>
    </xf>
    <xf numFmtId="0" fontId="0" fillId="0" borderId="5" xfId="0" applyNumberFormat="1" applyFont="1" applyFill="1" applyBorder="1" applyAlignment="1"/>
    <xf numFmtId="0" fontId="9" fillId="0" borderId="2" xfId="0" applyNumberFormat="1" applyFont="1" applyFill="1" applyBorder="1" applyAlignment="1">
      <alignment horizontal="center"/>
    </xf>
    <xf numFmtId="0" fontId="13" fillId="0" borderId="2" xfId="0" applyNumberFormat="1" applyFont="1" applyFill="1" applyBorder="1" applyAlignment="1">
      <alignment horizontal="center"/>
    </xf>
    <xf numFmtId="0" fontId="13" fillId="0" borderId="1" xfId="0" applyNumberFormat="1" applyFont="1" applyFill="1" applyBorder="1" applyAlignment="1">
      <alignment horizontal="right"/>
    </xf>
    <xf numFmtId="0" fontId="13" fillId="0" borderId="3" xfId="0" applyNumberFormat="1" applyFont="1" applyFill="1" applyBorder="1" applyAlignment="1">
      <alignment horizontal="center"/>
    </xf>
    <xf numFmtId="0" fontId="9" fillId="0" borderId="4" xfId="0" applyNumberFormat="1" applyFont="1" applyFill="1" applyBorder="1" applyAlignment="1">
      <alignment horizontal="right"/>
    </xf>
    <xf numFmtId="0" fontId="13" fillId="0" borderId="4" xfId="0" applyNumberFormat="1" applyFont="1" applyFill="1" applyBorder="1" applyAlignment="1"/>
    <xf numFmtId="0" fontId="13" fillId="0" borderId="5" xfId="0" applyNumberFormat="1" applyFont="1" applyFill="1" applyBorder="1" applyAlignment="1">
      <alignment horizontal="center"/>
    </xf>
    <xf numFmtId="0" fontId="13" fillId="2" borderId="6" xfId="0" applyNumberFormat="1" applyFont="1" applyFill="1" applyBorder="1" applyAlignment="1">
      <alignment horizontal="center"/>
    </xf>
    <xf numFmtId="0" fontId="9" fillId="0" borderId="1" xfId="0" applyNumberFormat="1" applyFont="1" applyFill="1" applyBorder="1" applyAlignment="1">
      <alignment horizontal="center"/>
    </xf>
    <xf numFmtId="0" fontId="15" fillId="0" borderId="2" xfId="0" applyNumberFormat="1" applyFont="1" applyFill="1" applyBorder="1" applyAlignment="1"/>
    <xf numFmtId="9" fontId="9" fillId="0" borderId="2" xfId="0" applyNumberFormat="1" applyFont="1" applyFill="1" applyBorder="1" applyAlignment="1"/>
    <xf numFmtId="3" fontId="9" fillId="0" borderId="4" xfId="0" applyNumberFormat="1" applyFont="1" applyFill="1" applyBorder="1" applyAlignment="1">
      <alignment horizontal="right"/>
    </xf>
    <xf numFmtId="0" fontId="9" fillId="0" borderId="4" xfId="0" applyNumberFormat="1" applyFont="1" applyFill="1" applyBorder="1" applyAlignment="1"/>
    <xf numFmtId="3" fontId="9" fillId="0" borderId="4" xfId="0" applyNumberFormat="1" applyFont="1" applyFill="1" applyBorder="1" applyAlignment="1"/>
    <xf numFmtId="0" fontId="9" fillId="0" borderId="4" xfId="0" applyNumberFormat="1" applyFont="1" applyFill="1" applyBorder="1" applyAlignment="1">
      <alignment horizontal="left" shrinkToFit="1"/>
    </xf>
    <xf numFmtId="0" fontId="9" fillId="0" borderId="5" xfId="0" applyNumberFormat="1" applyFont="1" applyFill="1" applyBorder="1" applyAlignment="1">
      <alignment horizontal="left" shrinkToFit="1"/>
    </xf>
    <xf numFmtId="1" fontId="35" fillId="0" borderId="2" xfId="0" applyNumberFormat="1" applyFont="1" applyFill="1" applyBorder="1" applyAlignment="1"/>
    <xf numFmtId="0" fontId="2" fillId="0" borderId="2" xfId="0" applyNumberFormat="1" applyFont="1" applyFill="1" applyBorder="1" applyAlignment="1">
      <alignment horizontal="center"/>
    </xf>
    <xf numFmtId="0" fontId="13" fillId="0" borderId="4" xfId="0" applyNumberFormat="1" applyFont="1" applyFill="1" applyBorder="1" applyAlignment="1">
      <alignment horizontal="center"/>
    </xf>
    <xf numFmtId="1" fontId="35" fillId="0" borderId="5" xfId="0" applyNumberFormat="1" applyFont="1" applyFill="1" applyBorder="1" applyAlignment="1"/>
    <xf numFmtId="0" fontId="0" fillId="0" borderId="3" xfId="0" applyNumberFormat="1" applyFont="1" applyFill="1" applyBorder="1" applyAlignment="1"/>
    <xf numFmtId="0" fontId="39" fillId="0" borderId="1" xfId="0" applyNumberFormat="1" applyFont="1" applyFill="1" applyBorder="1" applyAlignment="1">
      <alignment horizontal="center"/>
    </xf>
    <xf numFmtId="0" fontId="37" fillId="0" borderId="2" xfId="0" applyNumberFormat="1" applyFont="1" applyFill="1" applyBorder="1" applyAlignment="1">
      <alignment horizontal="left"/>
    </xf>
    <xf numFmtId="0" fontId="13" fillId="0" borderId="3" xfId="0" applyNumberFormat="1" applyFont="1" applyFill="1" applyBorder="1" applyAlignment="1">
      <alignment horizontal="right"/>
    </xf>
    <xf numFmtId="0" fontId="9" fillId="0" borderId="4" xfId="0" applyNumberFormat="1" applyFont="1" applyFill="1" applyBorder="1" applyAlignment="1">
      <alignment wrapText="1"/>
    </xf>
    <xf numFmtId="9" fontId="9" fillId="0" borderId="4" xfId="0" applyNumberFormat="1" applyFont="1" applyFill="1" applyBorder="1" applyAlignment="1">
      <alignment horizontal="right"/>
    </xf>
    <xf numFmtId="0" fontId="2" fillId="0" borderId="4" xfId="0" applyNumberFormat="1" applyFont="1" applyFill="1" applyBorder="1" applyAlignment="1">
      <alignment horizontal="center"/>
    </xf>
    <xf numFmtId="0" fontId="2" fillId="0" borderId="5" xfId="0" applyNumberFormat="1" applyFont="1" applyFill="1" applyBorder="1" applyAlignment="1">
      <alignment horizontal="center"/>
    </xf>
    <xf numFmtId="0" fontId="13" fillId="0" borderId="1" xfId="0" applyNumberFormat="1" applyFont="1" applyFill="1" applyBorder="1" applyAlignment="1"/>
    <xf numFmtId="0" fontId="39" fillId="0" borderId="2" xfId="0" applyNumberFormat="1" applyFont="1" applyFill="1" applyBorder="1" applyAlignment="1">
      <alignment horizontal="center"/>
    </xf>
    <xf numFmtId="9" fontId="9" fillId="0" borderId="4" xfId="0" applyNumberFormat="1" applyFont="1" applyFill="1" applyBorder="1" applyAlignment="1"/>
    <xf numFmtId="0" fontId="17" fillId="0" borderId="4" xfId="0" applyNumberFormat="1" applyFont="1" applyFill="1" applyBorder="1" applyAlignment="1"/>
    <xf numFmtId="9" fontId="9" fillId="0" borderId="5" xfId="0" applyNumberFormat="1" applyFont="1" applyFill="1" applyBorder="1" applyAlignment="1"/>
    <xf numFmtId="0" fontId="9" fillId="0" borderId="3" xfId="0" applyNumberFormat="1" applyFont="1" applyFill="1" applyBorder="1" applyAlignment="1"/>
    <xf numFmtId="0" fontId="40" fillId="0" borderId="0" xfId="0" applyNumberFormat="1" applyFont="1" applyFill="1" applyBorder="1" applyAlignment="1"/>
    <xf numFmtId="0" fontId="4" fillId="3" borderId="1" xfId="0" applyNumberFormat="1" applyFont="1" applyFill="1" applyBorder="1" applyAlignment="1"/>
    <xf numFmtId="0" fontId="2" fillId="0" borderId="3" xfId="0" applyNumberFormat="1" applyFont="1" applyFill="1" applyBorder="1" applyAlignment="1"/>
    <xf numFmtId="9" fontId="36" fillId="0" borderId="0" xfId="0" applyNumberFormat="1" applyFont="1" applyFill="1" applyBorder="1" applyAlignment="1">
      <alignment vertical="top"/>
    </xf>
    <xf numFmtId="0" fontId="2" fillId="0" borderId="2" xfId="0" applyNumberFormat="1" applyFont="1" applyFill="1" applyBorder="1" applyAlignment="1"/>
    <xf numFmtId="0" fontId="36" fillId="0" borderId="2" xfId="0" applyNumberFormat="1" applyFont="1" applyFill="1" applyBorder="1" applyAlignment="1"/>
    <xf numFmtId="0" fontId="41" fillId="0" borderId="0" xfId="0" applyNumberFormat="1" applyFont="1" applyFill="1" applyBorder="1" applyAlignment="1"/>
    <xf numFmtId="0" fontId="4" fillId="0" borderId="4" xfId="0" applyNumberFormat="1" applyFont="1" applyFill="1" applyBorder="1" applyAlignment="1"/>
    <xf numFmtId="0" fontId="42" fillId="0" borderId="0" xfId="0" applyNumberFormat="1" applyFont="1" applyFill="1" applyBorder="1" applyAlignment="1"/>
    <xf numFmtId="0" fontId="9" fillId="0" borderId="9" xfId="0" applyNumberFormat="1" applyFont="1" applyFill="1" applyBorder="1" applyAlignment="1"/>
    <xf numFmtId="165" fontId="2" fillId="0" borderId="0" xfId="0" applyNumberFormat="1" applyFont="1" applyFill="1" applyBorder="1" applyAlignment="1"/>
    <xf numFmtId="165" fontId="16" fillId="0" borderId="0" xfId="0" applyNumberFormat="1" applyFont="1" applyFill="1" applyBorder="1" applyAlignment="1"/>
    <xf numFmtId="2" fontId="2" fillId="0" borderId="0" xfId="0" applyNumberFormat="1" applyFont="1" applyFill="1" applyBorder="1" applyAlignment="1"/>
    <xf numFmtId="9" fontId="2" fillId="0" borderId="4" xfId="0" applyNumberFormat="1" applyFont="1" applyFill="1" applyBorder="1" applyAlignment="1"/>
    <xf numFmtId="9" fontId="0" fillId="0" borderId="0" xfId="0" applyNumberFormat="1" applyFont="1" applyFill="1" applyBorder="1" applyAlignment="1"/>
    <xf numFmtId="10" fontId="0" fillId="0" borderId="0" xfId="0" applyNumberFormat="1" applyFont="1" applyFill="1" applyBorder="1" applyAlignment="1"/>
    <xf numFmtId="9" fontId="0" fillId="0" borderId="4" xfId="0" applyNumberFormat="1" applyFont="1" applyFill="1" applyBorder="1" applyAlignment="1"/>
    <xf numFmtId="10" fontId="2" fillId="0" borderId="0" xfId="0" applyNumberFormat="1" applyFont="1" applyFill="1" applyBorder="1" applyAlignment="1"/>
    <xf numFmtId="165" fontId="0" fillId="0" borderId="0" xfId="0" applyNumberFormat="1" applyFont="1" applyFill="1" applyBorder="1" applyAlignment="1"/>
    <xf numFmtId="9" fontId="13" fillId="0" borderId="4" xfId="0" applyNumberFormat="1" applyFont="1" applyFill="1" applyBorder="1" applyAlignment="1"/>
    <xf numFmtId="2" fontId="9" fillId="0" borderId="2" xfId="0" applyNumberFormat="1" applyFont="1" applyFill="1" applyBorder="1" applyAlignment="1"/>
    <xf numFmtId="165" fontId="9" fillId="0" borderId="0" xfId="0" applyNumberFormat="1" applyFont="1" applyFill="1" applyBorder="1" applyAlignment="1">
      <alignment wrapText="1"/>
    </xf>
    <xf numFmtId="9" fontId="2" fillId="0" borderId="5" xfId="0" applyNumberFormat="1" applyFont="1" applyFill="1" applyBorder="1" applyAlignment="1">
      <alignment horizontal="center"/>
    </xf>
    <xf numFmtId="2" fontId="0" fillId="0" borderId="0" xfId="0" applyNumberFormat="1" applyFont="1" applyFill="1" applyBorder="1" applyAlignment="1"/>
    <xf numFmtId="165" fontId="9" fillId="0" borderId="0" xfId="0" applyNumberFormat="1" applyFont="1" applyFill="1" applyBorder="1" applyAlignment="1"/>
    <xf numFmtId="0" fontId="34" fillId="0" borderId="1" xfId="0" applyNumberFormat="1" applyFont="1" applyFill="1" applyBorder="1" applyAlignment="1"/>
    <xf numFmtId="0" fontId="43" fillId="0" borderId="1" xfId="0" applyNumberFormat="1" applyFont="1" applyFill="1" applyBorder="1" applyAlignment="1"/>
    <xf numFmtId="3" fontId="0" fillId="0" borderId="0" xfId="0" applyNumberFormat="1" applyFont="1" applyFill="1" applyBorder="1" applyAlignment="1"/>
    <xf numFmtId="3" fontId="10" fillId="0" borderId="10" xfId="0" applyNumberFormat="1" applyFont="1" applyFill="1" applyBorder="1" applyAlignment="1">
      <alignment horizontal="center" wrapText="1"/>
    </xf>
    <xf numFmtId="0" fontId="14" fillId="0" borderId="0" xfId="0" applyNumberFormat="1" applyFont="1" applyFill="1" applyBorder="1" applyAlignment="1">
      <alignment horizontal="left"/>
    </xf>
    <xf numFmtId="9" fontId="37" fillId="0" borderId="0" xfId="0" applyNumberFormat="1" applyFont="1" applyFill="1" applyBorder="1" applyAlignment="1"/>
    <xf numFmtId="0" fontId="44" fillId="0" borderId="0" xfId="0" applyNumberFormat="1" applyFont="1" applyFill="1" applyBorder="1" applyAlignment="1"/>
    <xf numFmtId="9" fontId="45" fillId="0" borderId="0" xfId="0" applyNumberFormat="1" applyFont="1" applyFill="1" applyBorder="1" applyAlignment="1"/>
    <xf numFmtId="0" fontId="8" fillId="0" borderId="0" xfId="0" applyNumberFormat="1" applyFont="1" applyFill="1" applyBorder="1" applyAlignment="1">
      <alignment vertical="top"/>
    </xf>
    <xf numFmtId="0" fontId="24" fillId="0" borderId="0" xfId="0" applyNumberFormat="1" applyFont="1" applyFill="1" applyBorder="1" applyAlignment="1">
      <alignment horizontal="center"/>
    </xf>
    <xf numFmtId="3" fontId="46" fillId="0" borderId="0" xfId="0" applyNumberFormat="1" applyFont="1" applyFill="1" applyBorder="1" applyAlignment="1">
      <alignment horizontal="center"/>
    </xf>
    <xf numFmtId="0" fontId="23" fillId="0" borderId="0" xfId="0" applyNumberFormat="1" applyFont="1" applyFill="1" applyBorder="1" applyAlignment="1">
      <alignment horizontal="center"/>
    </xf>
    <xf numFmtId="0" fontId="23" fillId="0" borderId="0" xfId="0" applyNumberFormat="1" applyFont="1" applyFill="1" applyBorder="1" applyAlignment="1">
      <alignment horizontal="left" wrapText="1"/>
    </xf>
    <xf numFmtId="0" fontId="8" fillId="0" borderId="0" xfId="0" applyNumberFormat="1" applyFont="1" applyFill="1" applyBorder="1" applyAlignment="1">
      <alignment horizontal="right"/>
    </xf>
    <xf numFmtId="9" fontId="47" fillId="0" borderId="0" xfId="0" applyNumberFormat="1" applyFont="1" applyFill="1" applyBorder="1" applyAlignment="1"/>
    <xf numFmtId="1" fontId="0" fillId="0" borderId="0" xfId="0" applyNumberFormat="1" applyFont="1" applyFill="1" applyBorder="1" applyAlignment="1"/>
    <xf numFmtId="0" fontId="23" fillId="0" borderId="0" xfId="0" applyNumberFormat="1" applyFont="1" applyFill="1" applyBorder="1" applyAlignment="1"/>
    <xf numFmtId="0" fontId="24" fillId="0" borderId="0" xfId="0" applyNumberFormat="1" applyFont="1" applyFill="1" applyBorder="1" applyAlignment="1">
      <alignment horizontal="left"/>
    </xf>
    <xf numFmtId="9" fontId="26" fillId="0" borderId="0" xfId="0" applyNumberFormat="1" applyFont="1" applyFill="1" applyBorder="1" applyAlignment="1"/>
    <xf numFmtId="0" fontId="0" fillId="0" borderId="0" xfId="0" applyNumberFormat="1" applyFont="1" applyFill="1" applyBorder="1" applyAlignment="1">
      <alignment wrapText="1"/>
    </xf>
    <xf numFmtId="0" fontId="27" fillId="0" borderId="0" xfId="0" applyNumberFormat="1" applyFont="1" applyFill="1" applyBorder="1" applyAlignment="1"/>
    <xf numFmtId="0" fontId="24" fillId="0" borderId="0" xfId="0" applyNumberFormat="1" applyFont="1" applyFill="1" applyBorder="1" applyAlignment="1"/>
    <xf numFmtId="9" fontId="28" fillId="0" borderId="0" xfId="0" applyNumberFormat="1" applyFont="1" applyFill="1" applyBorder="1" applyAlignment="1"/>
    <xf numFmtId="0" fontId="0" fillId="4" borderId="0" xfId="0" applyNumberFormat="1" applyFont="1" applyFill="1" applyBorder="1" applyAlignment="1"/>
    <xf numFmtId="0" fontId="25" fillId="4" borderId="0" xfId="0" applyNumberFormat="1" applyFont="1" applyFill="1" applyBorder="1" applyAlignment="1">
      <alignment horizontal="left" wrapText="1"/>
    </xf>
    <xf numFmtId="0" fontId="48" fillId="0" borderId="0" xfId="0" applyNumberFormat="1" applyFont="1" applyFill="1" applyBorder="1" applyAlignment="1">
      <alignment horizontal="left"/>
    </xf>
    <xf numFmtId="0" fontId="29" fillId="0" borderId="0" xfId="0" applyNumberFormat="1" applyFont="1" applyFill="1" applyBorder="1" applyAlignment="1">
      <alignment horizontal="center" vertical="top"/>
    </xf>
    <xf numFmtId="0" fontId="29" fillId="0" borderId="0" xfId="0" applyNumberFormat="1" applyFont="1" applyFill="1" applyBorder="1" applyAlignment="1">
      <alignment horizontal="center"/>
    </xf>
    <xf numFmtId="0" fontId="26" fillId="0" borderId="0" xfId="0" applyNumberFormat="1" applyFont="1" applyFill="1" applyBorder="1" applyAlignment="1"/>
    <xf numFmtId="0" fontId="48" fillId="4" borderId="0" xfId="0" applyNumberFormat="1" applyFont="1" applyFill="1" applyBorder="1" applyAlignment="1">
      <alignment horizontal="left"/>
    </xf>
    <xf numFmtId="0" fontId="8" fillId="4" borderId="0" xfId="0" applyNumberFormat="1" applyFont="1" applyFill="1" applyBorder="1" applyAlignment="1"/>
    <xf numFmtId="0" fontId="23" fillId="4" borderId="0" xfId="0" applyNumberFormat="1" applyFont="1" applyFill="1" applyBorder="1" applyAlignment="1">
      <alignment horizontal="left" wrapText="1"/>
    </xf>
    <xf numFmtId="0" fontId="24" fillId="4" borderId="0" xfId="0" applyNumberFormat="1" applyFont="1" applyFill="1" applyBorder="1" applyAlignment="1">
      <alignment horizontal="center"/>
    </xf>
    <xf numFmtId="0" fontId="23" fillId="4" borderId="0" xfId="0" applyNumberFormat="1" applyFont="1" applyFill="1" applyBorder="1" applyAlignment="1">
      <alignment horizontal="center"/>
    </xf>
    <xf numFmtId="0" fontId="24" fillId="4" borderId="0" xfId="0" applyNumberFormat="1" applyFont="1" applyFill="1" applyBorder="1" applyAlignment="1">
      <alignment horizontal="left"/>
    </xf>
    <xf numFmtId="0" fontId="48" fillId="4" borderId="0" xfId="0" applyNumberFormat="1" applyFont="1" applyFill="1" applyBorder="1" applyAlignment="1"/>
    <xf numFmtId="0" fontId="49" fillId="4" borderId="0" xfId="0" applyNumberFormat="1" applyFont="1" applyFill="1" applyBorder="1" applyAlignment="1"/>
    <xf numFmtId="0" fontId="8" fillId="4" borderId="0" xfId="0" applyNumberFormat="1" applyFont="1" applyFill="1" applyBorder="1" applyAlignment="1">
      <alignment horizontal="left" wrapText="1"/>
    </xf>
    <xf numFmtId="0" fontId="23" fillId="4" borderId="0" xfId="0" applyNumberFormat="1" applyFont="1" applyFill="1" applyBorder="1" applyAlignment="1"/>
    <xf numFmtId="3" fontId="49" fillId="4" borderId="0" xfId="0" applyNumberFormat="1" applyFont="1" applyFill="1" applyBorder="1" applyAlignment="1">
      <alignment horizontal="left"/>
    </xf>
    <xf numFmtId="3" fontId="49" fillId="4" borderId="0" xfId="0" applyNumberFormat="1" applyFont="1" applyFill="1" applyBorder="1" applyAlignment="1">
      <alignment horizontal="left" vertical="top"/>
    </xf>
    <xf numFmtId="0" fontId="24" fillId="4" borderId="0" xfId="0" applyNumberFormat="1" applyFont="1" applyFill="1" applyBorder="1" applyAlignment="1"/>
    <xf numFmtId="0" fontId="8" fillId="4" borderId="0" xfId="0" applyNumberFormat="1" applyFont="1" applyFill="1" applyBorder="1" applyAlignment="1">
      <alignment horizontal="center"/>
    </xf>
    <xf numFmtId="0" fontId="23" fillId="0" borderId="0" xfId="0" applyNumberFormat="1" applyFont="1" applyFill="1" applyBorder="1" applyAlignment="1">
      <alignment horizontal="center" vertical="top"/>
    </xf>
    <xf numFmtId="0" fontId="34" fillId="5" borderId="0" xfId="0" applyNumberFormat="1" applyFont="1" applyFill="1" applyBorder="1" applyAlignment="1"/>
    <xf numFmtId="0" fontId="50" fillId="5" borderId="0" xfId="0" applyNumberFormat="1" applyFont="1" applyFill="1" applyBorder="1" applyAlignment="1">
      <alignment horizontal="left" wrapText="1"/>
    </xf>
    <xf numFmtId="0" fontId="50" fillId="5" borderId="0" xfId="0" applyNumberFormat="1" applyFont="1" applyFill="1" applyBorder="1" applyAlignment="1">
      <alignment horizontal="left" vertical="top" wrapText="1"/>
    </xf>
    <xf numFmtId="0" fontId="30" fillId="0" borderId="0" xfId="0" applyNumberFormat="1" applyFont="1" applyFill="1" applyBorder="1" applyAlignment="1"/>
    <xf numFmtId="0" fontId="8" fillId="0" borderId="0" xfId="0" applyNumberFormat="1" applyFont="1" applyFill="1" applyBorder="1" applyAlignment="1">
      <alignment horizontal="center"/>
    </xf>
    <xf numFmtId="0" fontId="9" fillId="0" borderId="2" xfId="0" applyNumberFormat="1" applyFont="1" applyFill="1" applyBorder="1" applyAlignment="1">
      <alignment horizontal="left" shrinkToFit="1"/>
    </xf>
    <xf numFmtId="9" fontId="0" fillId="0" borderId="2" xfId="0" applyNumberFormat="1" applyFont="1" applyFill="1" applyBorder="1" applyAlignment="1"/>
    <xf numFmtId="0" fontId="14" fillId="0" borderId="2" xfId="0" applyNumberFormat="1" applyFont="1" applyFill="1" applyBorder="1" applyAlignment="1">
      <alignment vertical="top" wrapText="1"/>
    </xf>
    <xf numFmtId="9" fontId="13" fillId="0" borderId="2" xfId="0" applyNumberFormat="1" applyFont="1" applyFill="1" applyBorder="1" applyAlignment="1">
      <alignment horizontal="center"/>
    </xf>
    <xf numFmtId="0" fontId="26" fillId="0" borderId="0" xfId="0" quotePrefix="1" applyNumberFormat="1" applyFont="1" applyFill="1" applyBorder="1" applyAlignment="1"/>
    <xf numFmtId="0" fontId="31" fillId="0" borderId="2" xfId="0" applyNumberFormat="1" applyFont="1" applyFill="1" applyBorder="1" applyAlignment="1">
      <alignment wrapText="1"/>
    </xf>
    <xf numFmtId="0" fontId="31" fillId="0" borderId="2" xfId="0" applyNumberFormat="1" applyFont="1" applyFill="1" applyBorder="1" applyAlignment="1">
      <alignment horizontal="left" wrapText="1"/>
    </xf>
    <xf numFmtId="0" fontId="51" fillId="0" borderId="0" xfId="0" applyNumberFormat="1" applyFont="1" applyFill="1" applyBorder="1" applyAlignment="1"/>
    <xf numFmtId="0" fontId="48" fillId="0" borderId="0" xfId="0" applyNumberFormat="1" applyFont="1" applyFill="1" applyBorder="1" applyAlignment="1"/>
    <xf numFmtId="0" fontId="0" fillId="0" borderId="0" xfId="0" applyNumberFormat="1" applyFont="1" applyFill="1" applyBorder="1" applyAlignment="1">
      <alignment vertical="center" wrapText="1"/>
    </xf>
    <xf numFmtId="0" fontId="8" fillId="0" borderId="0" xfId="0" applyNumberFormat="1" applyFont="1" applyFill="1" applyBorder="1" applyAlignment="1">
      <alignment horizontal="left" vertical="top" wrapText="1"/>
    </xf>
    <xf numFmtId="0" fontId="34" fillId="6" borderId="0" xfId="0" applyNumberFormat="1" applyFont="1" applyFill="1" applyBorder="1" applyAlignment="1"/>
    <xf numFmtId="0" fontId="52" fillId="6" borderId="0" xfId="0" applyNumberFormat="1" applyFont="1" applyFill="1" applyBorder="1" applyAlignment="1"/>
    <xf numFmtId="0" fontId="53" fillId="6" borderId="0" xfId="0" applyNumberFormat="1" applyFont="1" applyFill="1" applyBorder="1" applyAlignment="1"/>
    <xf numFmtId="0" fontId="50" fillId="6" borderId="0" xfId="0" applyNumberFormat="1" applyFont="1" applyFill="1" applyBorder="1" applyAlignment="1">
      <alignment horizontal="left" wrapText="1"/>
    </xf>
    <xf numFmtId="0" fontId="54" fillId="4" borderId="0" xfId="0" applyNumberFormat="1" applyFont="1" applyFill="1" applyBorder="1" applyAlignment="1"/>
    <xf numFmtId="0" fontId="55" fillId="4" borderId="0" xfId="0" applyNumberFormat="1" applyFont="1" applyFill="1" applyBorder="1" applyAlignment="1"/>
    <xf numFmtId="0" fontId="54" fillId="4" borderId="0" xfId="0" applyNumberFormat="1" applyFont="1" applyFill="1" applyBorder="1" applyAlignment="1">
      <alignment vertical="center"/>
    </xf>
    <xf numFmtId="0" fontId="30" fillId="0" borderId="0" xfId="0" applyNumberFormat="1" applyFont="1" applyFill="1" applyBorder="1" applyAlignment="1">
      <alignment vertical="center"/>
    </xf>
    <xf numFmtId="0" fontId="56" fillId="0" borderId="0" xfId="0" applyNumberFormat="1" applyFont="1" applyFill="1" applyBorder="1" applyAlignment="1"/>
    <xf numFmtId="0" fontId="55" fillId="4" borderId="0" xfId="0" applyNumberFormat="1" applyFont="1" applyFill="1" applyBorder="1" applyAlignment="1">
      <alignment horizontal="center" vertical="center"/>
    </xf>
    <xf numFmtId="0" fontId="54" fillId="0" borderId="0" xfId="0" applyNumberFormat="1" applyFont="1" applyFill="1" applyBorder="1" applyAlignment="1"/>
    <xf numFmtId="0" fontId="55" fillId="0" borderId="0" xfId="0" applyNumberFormat="1" applyFont="1" applyFill="1" applyBorder="1" applyAlignment="1"/>
    <xf numFmtId="0" fontId="43" fillId="0" borderId="0" xfId="0" applyNumberFormat="1" applyFont="1" applyFill="1" applyBorder="1" applyAlignment="1"/>
    <xf numFmtId="9" fontId="2" fillId="0" borderId="0" xfId="0" applyNumberFormat="1" applyFont="1" applyFill="1" applyBorder="1" applyAlignment="1">
      <alignment horizontal="center"/>
    </xf>
    <xf numFmtId="9" fontId="8" fillId="0" borderId="0" xfId="0" applyNumberFormat="1" applyFont="1" applyFill="1" applyBorder="1" applyAlignment="1"/>
    <xf numFmtId="9" fontId="9" fillId="0" borderId="4" xfId="0" applyNumberFormat="1" applyFont="1" applyFill="1" applyBorder="1" applyAlignment="1">
      <alignment wrapText="1"/>
    </xf>
    <xf numFmtId="0" fontId="9" fillId="0" borderId="1" xfId="0" applyNumberFormat="1" applyFont="1" applyFill="1" applyBorder="1" applyAlignment="1">
      <alignment horizontal="center"/>
    </xf>
    <xf numFmtId="0" fontId="9" fillId="0" borderId="2" xfId="0" applyNumberFormat="1" applyFont="1" applyFill="1" applyBorder="1" applyAlignment="1">
      <alignment horizontal="center"/>
    </xf>
    <xf numFmtId="0" fontId="0" fillId="0" borderId="1" xfId="0" applyNumberFormat="1" applyFont="1" applyFill="1" applyBorder="1" applyAlignment="1">
      <alignment horizontal="center"/>
    </xf>
    <xf numFmtId="0" fontId="3" fillId="0" borderId="1" xfId="0" applyNumberFormat="1" applyFont="1" applyFill="1" applyBorder="1" applyAlignment="1">
      <alignment horizontal="center" wrapText="1"/>
    </xf>
    <xf numFmtId="0" fontId="3" fillId="0" borderId="2" xfId="0" applyNumberFormat="1" applyFont="1" applyFill="1" applyBorder="1" applyAlignment="1">
      <alignment horizontal="center" wrapText="1"/>
    </xf>
    <xf numFmtId="1" fontId="1" fillId="0" borderId="0" xfId="0" applyNumberFormat="1" applyFont="1"/>
    <xf numFmtId="164" fontId="1" fillId="0" borderId="0" xfId="0" applyNumberFormat="1" applyFont="1" applyFill="1" applyBorder="1" applyAlignment="1"/>
    <xf numFmtId="2" fontId="1" fillId="0" borderId="0" xfId="0" applyNumberFormat="1" applyFont="1"/>
    <xf numFmtId="0" fontId="9" fillId="0" borderId="0" xfId="0" applyNumberFormat="1" applyFont="1" applyFill="1" applyBorder="1" applyAlignment="1">
      <alignment horizontal="left" wrapText="1"/>
    </xf>
    <xf numFmtId="0" fontId="9" fillId="0" borderId="0" xfId="0" applyNumberFormat="1" applyFont="1" applyFill="1" applyBorder="1" applyAlignment="1">
      <alignment horizontal="left" shrinkToFit="1"/>
    </xf>
    <xf numFmtId="0" fontId="0" fillId="0" borderId="0" xfId="0" applyNumberFormat="1" applyFont="1" applyFill="1" applyBorder="1" applyAlignment="1"/>
    <xf numFmtId="9" fontId="14" fillId="0" borderId="0" xfId="0" applyNumberFormat="1" applyFont="1" applyFill="1" applyBorder="1" applyAlignment="1">
      <alignment vertical="top" wrapText="1"/>
    </xf>
    <xf numFmtId="0" fontId="9" fillId="0" borderId="0" xfId="0" applyNumberFormat="1" applyFont="1" applyFill="1" applyBorder="1" applyAlignment="1">
      <alignment vertical="top"/>
    </xf>
    <xf numFmtId="0" fontId="32" fillId="0" borderId="0" xfId="0" applyNumberFormat="1" applyFont="1" applyFill="1" applyBorder="1" applyAlignment="1">
      <alignment horizontal="left"/>
    </xf>
    <xf numFmtId="0" fontId="8" fillId="0" borderId="0" xfId="0" applyNumberFormat="1" applyFont="1" applyFill="1" applyBorder="1" applyAlignment="1">
      <alignment horizontal="right" vertical="top"/>
    </xf>
    <xf numFmtId="0" fontId="0" fillId="0" borderId="0" xfId="0" applyNumberFormat="1" applyFont="1" applyFill="1" applyBorder="1" applyAlignment="1"/>
    <xf numFmtId="0" fontId="8" fillId="0" borderId="0" xfId="0" applyNumberFormat="1" applyFont="1" applyFill="1" applyBorder="1" applyAlignment="1">
      <alignment wrapText="1"/>
    </xf>
    <xf numFmtId="0" fontId="0" fillId="0" borderId="0" xfId="0" applyNumberFormat="1" applyFont="1" applyFill="1" applyBorder="1" applyAlignment="1"/>
    <xf numFmtId="0" fontId="0" fillId="0" borderId="0" xfId="0" applyNumberFormat="1" applyFont="1" applyFill="1" applyBorder="1" applyAlignment="1"/>
    <xf numFmtId="0" fontId="15" fillId="0" borderId="0" xfId="0" applyNumberFormat="1" applyFont="1" applyFill="1" applyBorder="1" applyAlignment="1">
      <alignment horizontal="left"/>
    </xf>
    <xf numFmtId="0" fontId="9" fillId="0" borderId="0" xfId="0" applyNumberFormat="1" applyFont="1" applyFill="1" applyBorder="1" applyAlignment="1">
      <alignment vertical="top" wrapText="1"/>
    </xf>
    <xf numFmtId="0" fontId="14" fillId="0" borderId="0" xfId="0" applyNumberFormat="1" applyFont="1" applyFill="1" applyBorder="1" applyAlignment="1">
      <alignment horizontal="left" vertical="top" wrapText="1"/>
    </xf>
    <xf numFmtId="0" fontId="9" fillId="0" borderId="0" xfId="0" applyNumberFormat="1" applyFont="1" applyFill="1" applyBorder="1" applyAlignment="1">
      <alignment horizontal="left" shrinkToFit="1"/>
    </xf>
    <xf numFmtId="0" fontId="9" fillId="0" borderId="2" xfId="0" applyNumberFormat="1" applyFont="1" applyFill="1" applyBorder="1" applyAlignment="1">
      <alignment horizontal="center"/>
    </xf>
    <xf numFmtId="0" fontId="0" fillId="0" borderId="0" xfId="0" applyNumberFormat="1" applyFont="1" applyFill="1" applyBorder="1" applyAlignment="1"/>
    <xf numFmtId="0" fontId="23" fillId="0" borderId="0" xfId="0" applyNumberFormat="1" applyFont="1" applyFill="1" applyBorder="1" applyAlignment="1">
      <alignment horizontal="left"/>
    </xf>
    <xf numFmtId="0" fontId="8" fillId="0" borderId="0" xfId="0" applyNumberFormat="1" applyFont="1" applyFill="1" applyBorder="1" applyAlignment="1">
      <alignment wrapText="1"/>
    </xf>
    <xf numFmtId="0" fontId="8" fillId="0" borderId="0" xfId="0" applyNumberFormat="1" applyFont="1" applyFill="1" applyBorder="1" applyAlignment="1">
      <alignment vertical="top" wrapText="1"/>
    </xf>
    <xf numFmtId="0" fontId="23" fillId="0" borderId="4" xfId="0" applyNumberFormat="1" applyFont="1" applyFill="1" applyBorder="1" applyAlignment="1"/>
    <xf numFmtId="0" fontId="10" fillId="0" borderId="10" xfId="0" applyNumberFormat="1" applyFont="1" applyFill="1" applyBorder="1" applyAlignment="1"/>
    <xf numFmtId="3" fontId="14" fillId="0" borderId="0" xfId="0" applyNumberFormat="1" applyFont="1" applyFill="1" applyBorder="1" applyAlignment="1">
      <alignment horizontal="right"/>
    </xf>
    <xf numFmtId="9" fontId="36" fillId="0" borderId="0" xfId="0" applyNumberFormat="1" applyFont="1" applyFill="1" applyBorder="1" applyAlignment="1">
      <alignment horizontal="center" wrapText="1"/>
    </xf>
    <xf numFmtId="9" fontId="36" fillId="0" borderId="0" xfId="0" applyNumberFormat="1" applyFont="1" applyFill="1" applyBorder="1" applyAlignment="1">
      <alignment horizontal="center"/>
    </xf>
    <xf numFmtId="9" fontId="9" fillId="0" borderId="2" xfId="0" applyNumberFormat="1" applyFont="1" applyFill="1" applyBorder="1" applyAlignment="1">
      <alignment horizontal="center"/>
    </xf>
    <xf numFmtId="3" fontId="36" fillId="0" borderId="0" xfId="0" applyNumberFormat="1" applyFont="1" applyFill="1" applyBorder="1" applyAlignment="1"/>
    <xf numFmtId="9" fontId="36" fillId="0" borderId="2" xfId="0" applyNumberFormat="1" applyFont="1" applyFill="1" applyBorder="1" applyAlignment="1">
      <alignment horizontal="center"/>
    </xf>
    <xf numFmtId="3" fontId="9" fillId="0" borderId="0" xfId="0" applyNumberFormat="1" applyFont="1" applyFill="1" applyBorder="1" applyAlignment="1">
      <alignment vertical="center"/>
    </xf>
    <xf numFmtId="3" fontId="9" fillId="0" borderId="2" xfId="0" applyNumberFormat="1" applyFont="1" applyFill="1" applyBorder="1" applyAlignment="1">
      <alignment horizontal="center"/>
    </xf>
    <xf numFmtId="0" fontId="14" fillId="0" borderId="0" xfId="0" applyNumberFormat="1" applyFont="1" applyFill="1" applyBorder="1" applyAlignment="1">
      <alignment horizontal="center"/>
    </xf>
    <xf numFmtId="9" fontId="36" fillId="0" borderId="2" xfId="0" applyNumberFormat="1" applyFont="1" applyFill="1" applyBorder="1" applyAlignment="1"/>
    <xf numFmtId="9" fontId="9" fillId="0" borderId="0" xfId="0" applyNumberFormat="1" applyFont="1" applyFill="1" applyBorder="1" applyAlignment="1">
      <alignment horizontal="right"/>
    </xf>
    <xf numFmtId="9" fontId="15" fillId="0" borderId="0" xfId="0" applyNumberFormat="1" applyFont="1" applyFill="1" applyBorder="1" applyAlignment="1">
      <alignment horizontal="left"/>
    </xf>
    <xf numFmtId="3" fontId="9" fillId="0" borderId="0" xfId="0" applyNumberFormat="1" applyFont="1" applyFill="1" applyBorder="1" applyAlignment="1">
      <alignment horizontal="right"/>
    </xf>
    <xf numFmtId="1" fontId="36" fillId="0" borderId="0" xfId="0" applyNumberFormat="1" applyFont="1" applyFill="1" applyBorder="1" applyAlignment="1"/>
    <xf numFmtId="3" fontId="9" fillId="0" borderId="2" xfId="0" applyNumberFormat="1" applyFont="1" applyFill="1" applyBorder="1" applyAlignment="1"/>
    <xf numFmtId="2" fontId="9" fillId="0" borderId="0" xfId="0" applyNumberFormat="1" applyFont="1" applyFill="1" applyBorder="1" applyAlignment="1">
      <alignment horizontal="right" shrinkToFit="1"/>
    </xf>
    <xf numFmtId="9" fontId="37" fillId="0" borderId="0" xfId="0" applyNumberFormat="1" applyFont="1" applyFill="1" applyBorder="1" applyAlignment="1">
      <alignment horizontal="center"/>
    </xf>
    <xf numFmtId="1" fontId="36" fillId="0" borderId="0" xfId="0" applyNumberFormat="1" applyFont="1" applyFill="1" applyBorder="1" applyAlignment="1">
      <alignment horizontal="right"/>
    </xf>
    <xf numFmtId="0" fontId="36" fillId="0" borderId="0" xfId="0" applyNumberFormat="1" applyFont="1" applyFill="1" applyBorder="1" applyAlignment="1">
      <alignment horizontal="right"/>
    </xf>
    <xf numFmtId="1" fontId="36" fillId="0" borderId="0" xfId="0" applyNumberFormat="1" applyFont="1" applyFill="1" applyBorder="1" applyAlignment="1">
      <alignment horizontal="center"/>
    </xf>
    <xf numFmtId="3" fontId="49" fillId="0" borderId="0" xfId="0" applyNumberFormat="1" applyFont="1" applyFill="1" applyBorder="1" applyAlignment="1">
      <alignment horizontal="center"/>
    </xf>
    <xf numFmtId="3" fontId="49" fillId="0" borderId="0" xfId="0" applyNumberFormat="1" applyFont="1" applyFill="1" applyBorder="1" applyAlignment="1">
      <alignment horizontal="left"/>
    </xf>
    <xf numFmtId="0" fontId="8" fillId="0" borderId="0" xfId="0" applyNumberFormat="1" applyFont="1" applyFill="1" applyBorder="1" applyAlignment="1">
      <alignment horizontal="center" vertical="center" wrapText="1"/>
    </xf>
    <xf numFmtId="3" fontId="49" fillId="0" borderId="0" xfId="0" applyNumberFormat="1" applyFont="1" applyFill="1" applyBorder="1" applyAlignment="1">
      <alignment horizontal="left" vertical="top"/>
    </xf>
    <xf numFmtId="0" fontId="0" fillId="0" borderId="0" xfId="0" applyNumberFormat="1" applyFont="1" applyFill="1" applyBorder="1" applyAlignment="1"/>
    <xf numFmtId="0" fontId="63" fillId="0" borderId="0" xfId="0" applyNumberFormat="1" applyFont="1" applyFill="1" applyBorder="1" applyAlignment="1"/>
    <xf numFmtId="1" fontId="63" fillId="0" borderId="0" xfId="0" applyNumberFormat="1" applyFont="1"/>
    <xf numFmtId="164" fontId="63" fillId="0" borderId="0" xfId="0" applyNumberFormat="1" applyFont="1" applyFill="1" applyBorder="1" applyAlignment="1"/>
    <xf numFmtId="2" fontId="63" fillId="0" borderId="0" xfId="0" applyNumberFormat="1" applyFont="1"/>
    <xf numFmtId="0" fontId="9" fillId="0" borderId="0" xfId="0" applyNumberFormat="1" applyFont="1" applyFill="1" applyBorder="1" applyAlignment="1">
      <alignment vertical="top" wrapText="1"/>
    </xf>
    <xf numFmtId="3" fontId="9" fillId="0" borderId="0" xfId="0" applyNumberFormat="1" applyFont="1" applyFill="1" applyBorder="1" applyAlignment="1">
      <alignment vertical="center"/>
    </xf>
    <xf numFmtId="0" fontId="9" fillId="0" borderId="0" xfId="0" applyNumberFormat="1" applyFont="1" applyFill="1" applyBorder="1" applyAlignment="1">
      <alignment horizontal="left" wrapText="1"/>
    </xf>
    <xf numFmtId="2" fontId="9" fillId="0" borderId="0" xfId="0" applyNumberFormat="1" applyFont="1" applyFill="1" applyBorder="1" applyAlignment="1">
      <alignment horizontal="left" wrapText="1"/>
    </xf>
    <xf numFmtId="0" fontId="14" fillId="0" borderId="0" xfId="0" applyNumberFormat="1" applyFont="1" applyFill="1" applyBorder="1" applyAlignment="1">
      <alignment horizontal="left" vertical="top" wrapText="1"/>
    </xf>
    <xf numFmtId="0" fontId="4" fillId="2" borderId="6" xfId="0" applyNumberFormat="1" applyFont="1" applyFill="1" applyBorder="1" applyAlignment="1">
      <alignment horizontal="center"/>
    </xf>
    <xf numFmtId="0" fontId="4" fillId="2" borderId="7" xfId="0" applyNumberFormat="1" applyFont="1" applyFill="1" applyBorder="1" applyAlignment="1">
      <alignment horizontal="center"/>
    </xf>
    <xf numFmtId="0" fontId="4" fillId="2" borderId="8" xfId="0" applyNumberFormat="1" applyFont="1" applyFill="1" applyBorder="1" applyAlignment="1">
      <alignment horizontal="center"/>
    </xf>
    <xf numFmtId="0" fontId="6" fillId="2" borderId="6" xfId="0" applyNumberFormat="1" applyFont="1" applyFill="1" applyBorder="1" applyAlignment="1">
      <alignment horizontal="center"/>
    </xf>
    <xf numFmtId="0" fontId="6" fillId="2" borderId="7" xfId="0" applyNumberFormat="1" applyFont="1" applyFill="1" applyBorder="1" applyAlignment="1">
      <alignment horizontal="center"/>
    </xf>
    <xf numFmtId="0" fontId="6" fillId="2" borderId="8" xfId="0" applyNumberFormat="1" applyFont="1" applyFill="1" applyBorder="1" applyAlignment="1">
      <alignment horizontal="center"/>
    </xf>
    <xf numFmtId="0" fontId="5" fillId="2" borderId="1" xfId="0" applyNumberFormat="1" applyFont="1" applyFill="1" applyBorder="1" applyAlignment="1">
      <alignment horizontal="center"/>
    </xf>
    <xf numFmtId="0" fontId="5" fillId="2" borderId="0" xfId="0" applyNumberFormat="1" applyFont="1" applyFill="1" applyBorder="1" applyAlignment="1">
      <alignment horizontal="center"/>
    </xf>
    <xf numFmtId="0" fontId="5" fillId="2" borderId="2" xfId="0" applyNumberFormat="1" applyFont="1" applyFill="1" applyBorder="1" applyAlignment="1">
      <alignment horizontal="center"/>
    </xf>
    <xf numFmtId="0" fontId="12" fillId="0" borderId="1" xfId="0" applyNumberFormat="1" applyFont="1" applyFill="1" applyBorder="1" applyAlignment="1">
      <alignment horizontal="center"/>
    </xf>
    <xf numFmtId="0" fontId="12" fillId="0" borderId="0" xfId="0" applyNumberFormat="1" applyFont="1" applyFill="1" applyBorder="1" applyAlignment="1">
      <alignment horizontal="center"/>
    </xf>
    <xf numFmtId="0" fontId="12" fillId="0" borderId="2" xfId="0" applyNumberFormat="1" applyFont="1" applyFill="1" applyBorder="1" applyAlignment="1">
      <alignment horizontal="center"/>
    </xf>
    <xf numFmtId="0" fontId="9" fillId="0" borderId="6" xfId="0" applyNumberFormat="1" applyFont="1" applyFill="1" applyBorder="1" applyAlignment="1">
      <alignment horizontal="center"/>
    </xf>
    <xf numFmtId="0" fontId="9" fillId="0" borderId="7" xfId="0" applyNumberFormat="1" applyFont="1" applyFill="1" applyBorder="1" applyAlignment="1">
      <alignment horizontal="center"/>
    </xf>
    <xf numFmtId="0" fontId="9" fillId="0" borderId="8" xfId="0" applyNumberFormat="1" applyFont="1" applyFill="1" applyBorder="1" applyAlignment="1">
      <alignment horizontal="center"/>
    </xf>
    <xf numFmtId="0" fontId="9" fillId="0" borderId="10" xfId="0" applyNumberFormat="1" applyFont="1" applyFill="1" applyBorder="1" applyAlignment="1">
      <alignment horizontal="center"/>
    </xf>
    <xf numFmtId="0" fontId="0" fillId="0" borderId="4" xfId="0" applyNumberFormat="1" applyFont="1" applyFill="1" applyBorder="1" applyAlignment="1">
      <alignment horizontal="center"/>
    </xf>
    <xf numFmtId="0" fontId="9" fillId="0" borderId="0" xfId="0" applyNumberFormat="1" applyFont="1" applyFill="1" applyBorder="1" applyAlignment="1">
      <alignment horizontal="left" vertical="top" wrapText="1"/>
    </xf>
    <xf numFmtId="0" fontId="4" fillId="2" borderId="11" xfId="0" applyNumberFormat="1" applyFont="1" applyFill="1" applyBorder="1" applyAlignment="1">
      <alignment horizontal="center"/>
    </xf>
    <xf numFmtId="0" fontId="4" fillId="2" borderId="10" xfId="0" applyNumberFormat="1" applyFont="1" applyFill="1" applyBorder="1" applyAlignment="1">
      <alignment horizontal="center"/>
    </xf>
    <xf numFmtId="0" fontId="4" fillId="2" borderId="9" xfId="0" applyNumberFormat="1" applyFont="1" applyFill="1" applyBorder="1" applyAlignment="1">
      <alignment horizontal="center"/>
    </xf>
    <xf numFmtId="9" fontId="9" fillId="0" borderId="0" xfId="0" applyNumberFormat="1" applyFont="1" applyFill="1" applyBorder="1" applyAlignment="1">
      <alignment horizontal="center"/>
    </xf>
    <xf numFmtId="0" fontId="14" fillId="0" borderId="0" xfId="0" applyNumberFormat="1" applyFont="1" applyFill="1" applyBorder="1" applyAlignment="1">
      <alignment horizontal="left" wrapText="1"/>
    </xf>
    <xf numFmtId="0" fontId="9" fillId="0" borderId="0" xfId="0" applyNumberFormat="1" applyFont="1" applyFill="1" applyBorder="1" applyAlignment="1">
      <alignment horizontal="left" vertical="top" shrinkToFit="1"/>
    </xf>
    <xf numFmtId="0" fontId="42" fillId="0" borderId="0" xfId="0" applyNumberFormat="1" applyFont="1" applyFill="1" applyBorder="1" applyAlignment="1">
      <alignment vertical="center"/>
    </xf>
    <xf numFmtId="0" fontId="11" fillId="0" borderId="3"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9" fillId="0" borderId="11" xfId="0" applyNumberFormat="1" applyFont="1" applyFill="1" applyBorder="1" applyAlignment="1">
      <alignment horizontal="left"/>
    </xf>
    <xf numFmtId="0" fontId="9" fillId="0" borderId="10" xfId="0" applyNumberFormat="1" applyFont="1" applyFill="1" applyBorder="1" applyAlignment="1">
      <alignment horizontal="left"/>
    </xf>
    <xf numFmtId="0" fontId="15" fillId="0" borderId="0" xfId="0" applyNumberFormat="1" applyFont="1" applyFill="1" applyBorder="1" applyAlignment="1">
      <alignment horizontal="left"/>
    </xf>
    <xf numFmtId="0" fontId="9" fillId="0" borderId="1"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2"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0" xfId="0" applyNumberFormat="1" applyFont="1" applyFill="1" applyBorder="1" applyAlignment="1">
      <alignment horizontal="center"/>
    </xf>
    <xf numFmtId="0" fontId="11" fillId="0" borderId="9" xfId="0" applyNumberFormat="1" applyFont="1" applyFill="1" applyBorder="1" applyAlignment="1">
      <alignment horizontal="center"/>
    </xf>
    <xf numFmtId="0" fontId="9" fillId="0" borderId="0" xfId="0" applyNumberFormat="1" applyFont="1" applyFill="1" applyBorder="1" applyAlignment="1">
      <alignment horizontal="left" shrinkToFit="1"/>
    </xf>
    <xf numFmtId="0" fontId="2" fillId="0" borderId="0" xfId="0" applyNumberFormat="1" applyFont="1" applyFill="1" applyBorder="1" applyAlignment="1">
      <alignment horizontal="left" vertical="top" wrapText="1"/>
    </xf>
    <xf numFmtId="0" fontId="13" fillId="0" borderId="1" xfId="0" applyNumberFormat="1" applyFont="1" applyFill="1" applyBorder="1" applyAlignment="1">
      <alignment horizontal="right" vertical="top"/>
    </xf>
    <xf numFmtId="0" fontId="41" fillId="7" borderId="11" xfId="0" applyNumberFormat="1" applyFont="1" applyFill="1" applyBorder="1" applyAlignment="1">
      <alignment horizontal="center"/>
    </xf>
    <xf numFmtId="0" fontId="41" fillId="7" borderId="10" xfId="0" applyNumberFormat="1" applyFont="1" applyFill="1" applyBorder="1" applyAlignment="1">
      <alignment horizontal="center"/>
    </xf>
    <xf numFmtId="0" fontId="41" fillId="7" borderId="9" xfId="0" applyNumberFormat="1" applyFont="1" applyFill="1" applyBorder="1" applyAlignment="1">
      <alignment horizontal="center"/>
    </xf>
    <xf numFmtId="0" fontId="4" fillId="7" borderId="11" xfId="0" applyNumberFormat="1" applyFont="1" applyFill="1" applyBorder="1" applyAlignment="1">
      <alignment horizontal="center"/>
    </xf>
    <xf numFmtId="0" fontId="4" fillId="7" borderId="10" xfId="0" applyNumberFormat="1" applyFont="1" applyFill="1" applyBorder="1" applyAlignment="1">
      <alignment horizontal="center"/>
    </xf>
    <xf numFmtId="0" fontId="4" fillId="7" borderId="9" xfId="0" applyNumberFormat="1" applyFont="1" applyFill="1" applyBorder="1" applyAlignment="1">
      <alignment horizontal="center"/>
    </xf>
    <xf numFmtId="1" fontId="36" fillId="0" borderId="0" xfId="0" applyNumberFormat="1" applyFont="1" applyFill="1" applyBorder="1" applyAlignment="1">
      <alignment horizontal="right" vertical="top"/>
    </xf>
    <xf numFmtId="0" fontId="36" fillId="0" borderId="0" xfId="0" applyNumberFormat="1" applyFont="1" applyFill="1" applyBorder="1" applyAlignment="1">
      <alignment horizontal="right" vertical="top"/>
    </xf>
    <xf numFmtId="0" fontId="38" fillId="0" borderId="0" xfId="0" applyNumberFormat="1" applyFont="1" applyFill="1" applyBorder="1" applyAlignment="1">
      <alignment horizontal="left" vertical="top" wrapText="1"/>
    </xf>
    <xf numFmtId="0" fontId="39" fillId="7" borderId="6" xfId="0" applyNumberFormat="1" applyFont="1" applyFill="1" applyBorder="1" applyAlignment="1">
      <alignment horizontal="center"/>
    </xf>
    <xf numFmtId="0" fontId="39" fillId="7" borderId="7" xfId="0" applyNumberFormat="1" applyFont="1" applyFill="1" applyBorder="1" applyAlignment="1">
      <alignment horizontal="center"/>
    </xf>
    <xf numFmtId="0" fontId="39" fillId="7" borderId="8" xfId="0" applyNumberFormat="1" applyFont="1" applyFill="1" applyBorder="1" applyAlignment="1">
      <alignment horizontal="center"/>
    </xf>
    <xf numFmtId="9" fontId="36" fillId="0" borderId="2" xfId="0" applyNumberFormat="1" applyFont="1" applyFill="1" applyBorder="1" applyAlignment="1">
      <alignment vertical="top"/>
    </xf>
    <xf numFmtId="0" fontId="62" fillId="0" borderId="0" xfId="0" applyNumberFormat="1" applyFont="1" applyFill="1" applyBorder="1" applyAlignment="1">
      <alignment horizontal="center" wrapText="1"/>
    </xf>
    <xf numFmtId="0" fontId="4" fillId="7" borderId="6" xfId="0" applyNumberFormat="1" applyFont="1" applyFill="1" applyBorder="1" applyAlignment="1">
      <alignment horizontal="center"/>
    </xf>
    <xf numFmtId="0" fontId="4" fillId="7" borderId="7" xfId="0" applyNumberFormat="1" applyFont="1" applyFill="1" applyBorder="1" applyAlignment="1">
      <alignment horizontal="center"/>
    </xf>
    <xf numFmtId="0" fontId="4" fillId="7" borderId="8" xfId="0" applyNumberFormat="1" applyFont="1" applyFill="1" applyBorder="1" applyAlignment="1">
      <alignment horizontal="center"/>
    </xf>
    <xf numFmtId="0" fontId="60" fillId="0" borderId="0" xfId="0" applyNumberFormat="1" applyFont="1" applyFill="1" applyBorder="1" applyAlignment="1">
      <alignment horizontal="center" wrapText="1"/>
    </xf>
    <xf numFmtId="0" fontId="54" fillId="0" borderId="0" xfId="0" applyNumberFormat="1" applyFont="1" applyFill="1" applyBorder="1" applyAlignment="1">
      <alignment horizontal="center" vertical="center"/>
    </xf>
    <xf numFmtId="0" fontId="59" fillId="4" borderId="0" xfId="0" applyNumberFormat="1" applyFont="1" applyFill="1" applyBorder="1" applyAlignment="1">
      <alignment horizontal="center" vertical="center"/>
    </xf>
    <xf numFmtId="0" fontId="8" fillId="0" borderId="0" xfId="0" applyNumberFormat="1" applyFont="1" applyFill="1" applyBorder="1" applyAlignment="1">
      <alignment horizontal="left" wrapText="1"/>
    </xf>
    <xf numFmtId="0" fontId="8" fillId="0" borderId="0" xfId="0" applyNumberFormat="1" applyFont="1" applyFill="1" applyBorder="1" applyAlignment="1">
      <alignment vertical="center" wrapText="1"/>
    </xf>
    <xf numFmtId="0" fontId="23" fillId="0" borderId="0" xfId="0" applyNumberFormat="1" applyFont="1" applyFill="1" applyBorder="1" applyAlignment="1">
      <alignment horizontal="left"/>
    </xf>
    <xf numFmtId="0" fontId="8" fillId="0" borderId="0" xfId="0" applyNumberFormat="1" applyFont="1" applyFill="1" applyBorder="1" applyAlignment="1">
      <alignment wrapText="1"/>
    </xf>
    <xf numFmtId="0" fontId="8" fillId="0" borderId="0" xfId="0" applyNumberFormat="1" applyFont="1" applyFill="1" applyBorder="1" applyAlignment="1">
      <alignment vertical="top" wrapText="1"/>
    </xf>
    <xf numFmtId="0" fontId="8" fillId="0" borderId="0" xfId="0" applyNumberFormat="1" applyFont="1" applyFill="1" applyBorder="1" applyAlignment="1">
      <alignment horizontal="right" wrapText="1"/>
    </xf>
    <xf numFmtId="1" fontId="49" fillId="0" borderId="0" xfId="0" applyNumberFormat="1" applyFont="1" applyFill="1" applyBorder="1" applyAlignment="1">
      <alignment horizontal="left" vertical="center"/>
    </xf>
    <xf numFmtId="0" fontId="49" fillId="0" borderId="0" xfId="0" applyNumberFormat="1" applyFont="1" applyFill="1" applyBorder="1" applyAlignment="1">
      <alignment vertical="center" wrapText="1"/>
    </xf>
    <xf numFmtId="0" fontId="58" fillId="5" borderId="0" xfId="0" applyNumberFormat="1" applyFont="1" applyFill="1" applyBorder="1" applyAlignment="1"/>
    <xf numFmtId="0" fontId="51" fillId="5" borderId="0" xfId="0" applyNumberFormat="1" applyFont="1" applyFill="1" applyBorder="1" applyAlignment="1"/>
    <xf numFmtId="0" fontId="8" fillId="0" borderId="0" xfId="0" applyNumberFormat="1" applyFont="1" applyFill="1" applyBorder="1" applyAlignment="1">
      <alignment horizontal="center" vertical="top" wrapText="1"/>
    </xf>
    <xf numFmtId="0" fontId="27" fillId="0" borderId="0" xfId="0" applyNumberFormat="1" applyFont="1" applyFill="1" applyBorder="1" applyAlignment="1">
      <alignment horizontal="center"/>
    </xf>
    <xf numFmtId="0" fontId="8" fillId="0" borderId="0" xfId="0" applyNumberFormat="1" applyFont="1" applyFill="1" applyBorder="1" applyAlignment="1">
      <alignment vertical="center"/>
    </xf>
    <xf numFmtId="10" fontId="49" fillId="0" borderId="0" xfId="0" applyNumberFormat="1" applyFont="1" applyFill="1" applyBorder="1" applyAlignment="1">
      <alignment horizontal="right" vertical="center"/>
    </xf>
    <xf numFmtId="0" fontId="50" fillId="6" borderId="0" xfId="0" applyNumberFormat="1" applyFont="1" applyFill="1" applyBorder="1" applyAlignment="1">
      <alignment horizontal="left" vertical="top" wrapText="1"/>
    </xf>
    <xf numFmtId="0" fontId="23" fillId="0" borderId="0" xfId="0" applyNumberFormat="1" applyFont="1" applyFill="1" applyBorder="1" applyAlignment="1">
      <alignment horizontal="center"/>
    </xf>
    <xf numFmtId="9" fontId="57" fillId="0" borderId="0" xfId="0" applyNumberFormat="1" applyFont="1" applyFill="1" applyBorder="1" applyAlignment="1"/>
    <xf numFmtId="0" fontId="0" fillId="0" borderId="0" xfId="0" applyNumberFormat="1" applyFont="1" applyFill="1" applyBorder="1" applyAlignment="1"/>
    <xf numFmtId="0" fontId="58" fillId="5" borderId="0" xfId="0" applyNumberFormat="1" applyFont="1" applyFill="1" applyBorder="1" applyAlignment="1">
      <alignment horizontal="left"/>
    </xf>
    <xf numFmtId="0" fontId="8" fillId="0" borderId="0" xfId="0" applyNumberFormat="1" applyFont="1" applyFill="1" applyBorder="1" applyAlignment="1">
      <alignment horizontal="right"/>
    </xf>
    <xf numFmtId="0" fontId="8" fillId="0" borderId="0" xfId="0" applyNumberFormat="1" applyFont="1" applyFill="1" applyBorder="1" applyAlignment="1">
      <alignment horizontal="center"/>
    </xf>
    <xf numFmtId="9" fontId="57" fillId="0" borderId="0" xfId="0" applyNumberFormat="1" applyFont="1" applyFill="1" applyBorder="1" applyAlignment="1">
      <alignment horizontal="center"/>
    </xf>
    <xf numFmtId="165" fontId="49" fillId="0" borderId="0" xfId="0" applyNumberFormat="1" applyFont="1" applyFill="1" applyBorder="1" applyAlignment="1">
      <alignment vertical="center"/>
    </xf>
    <xf numFmtId="0" fontId="8" fillId="0" borderId="0" xfId="0" applyNumberFormat="1" applyFont="1" applyFill="1" applyBorder="1" applyAlignment="1">
      <alignment horizontal="center" wrapText="1"/>
    </xf>
    <xf numFmtId="1" fontId="61" fillId="0" borderId="0" xfId="0" applyNumberFormat="1" applyFont="1" applyFill="1" applyBorder="1" applyAlignment="1">
      <alignment vertical="center" wrapText="1"/>
    </xf>
    <xf numFmtId="3" fontId="49" fillId="0" borderId="0" xfId="0" applyNumberFormat="1" applyFont="1" applyFill="1" applyBorder="1" applyAlignment="1">
      <alignment vertical="center" wrapText="1"/>
    </xf>
    <xf numFmtId="3" fontId="49" fillId="0" borderId="0" xfId="0" applyNumberFormat="1" applyFont="1" applyFill="1" applyBorder="1" applyAlignment="1">
      <alignment horizontal="right" vertical="center"/>
    </xf>
    <xf numFmtId="9" fontId="49" fillId="0" borderId="0" xfId="0" applyNumberFormat="1" applyFont="1" applyFill="1" applyBorder="1" applyAlignment="1">
      <alignment vertical="center" wrapText="1"/>
    </xf>
    <xf numFmtId="3" fontId="49" fillId="0" borderId="0" xfId="0" applyNumberFormat="1" applyFont="1" applyFill="1" applyBorder="1" applyAlignment="1">
      <alignment horizontal="left" vertical="top"/>
    </xf>
  </cellXfs>
  <cellStyles count="2">
    <cellStyle name="Normal" xfId="0" builtinId="0"/>
    <cellStyle name="Normal 2" xfId="1" xr:uid="{00000000-0005-0000-0000-000001000000}"/>
  </cellStyles>
  <dxfs count="0"/>
  <tableStyles count="0" defaultTableStyle="TableStyleMedium2" defaultPivotStyle="PivotStyleLight16"/>
  <colors>
    <mruColors>
      <color rgb="FF580F8B"/>
      <color rgb="FFA60066"/>
      <color rgb="FF00857E"/>
      <color rgb="FFF07B05"/>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Pt>
            <c:idx val="0"/>
            <c:invertIfNegative val="0"/>
            <c:bubble3D val="0"/>
            <c:extLst>
              <c:ext xmlns:c16="http://schemas.microsoft.com/office/drawing/2014/chart" uri="{C3380CC4-5D6E-409C-BE32-E72D297353CC}">
                <c16:uniqueId val="{00000000-33AD-44BD-A217-12571B0F04FC}"/>
              </c:ext>
            </c:extLst>
          </c:dPt>
          <c:dPt>
            <c:idx val="1"/>
            <c:invertIfNegative val="0"/>
            <c:bubble3D val="0"/>
            <c:extLst>
              <c:ext xmlns:c16="http://schemas.microsoft.com/office/drawing/2014/chart" uri="{C3380CC4-5D6E-409C-BE32-E72D297353CC}">
                <c16:uniqueId val="{00000001-33AD-44BD-A217-12571B0F04FC}"/>
              </c:ext>
            </c:extLst>
          </c:dPt>
          <c:dPt>
            <c:idx val="2"/>
            <c:invertIfNegative val="0"/>
            <c:bubble3D val="0"/>
            <c:extLst>
              <c:ext xmlns:c16="http://schemas.microsoft.com/office/drawing/2014/chart" uri="{C3380CC4-5D6E-409C-BE32-E72D297353CC}">
                <c16:uniqueId val="{00000002-33AD-44BD-A217-12571B0F04FC}"/>
              </c:ext>
            </c:extLst>
          </c:dPt>
          <c:dPt>
            <c:idx val="3"/>
            <c:invertIfNegative val="0"/>
            <c:bubble3D val="0"/>
            <c:extLst>
              <c:ext xmlns:c16="http://schemas.microsoft.com/office/drawing/2014/chart" uri="{C3380CC4-5D6E-409C-BE32-E72D297353CC}">
                <c16:uniqueId val="{00000003-33AD-44BD-A217-12571B0F04FC}"/>
              </c:ext>
            </c:extLst>
          </c:dPt>
          <c:dPt>
            <c:idx val="4"/>
            <c:invertIfNegative val="0"/>
            <c:bubble3D val="0"/>
            <c:extLst>
              <c:ext xmlns:c16="http://schemas.microsoft.com/office/drawing/2014/chart" uri="{C3380CC4-5D6E-409C-BE32-E72D297353CC}">
                <c16:uniqueId val="{00000004-33AD-44BD-A217-12571B0F04FC}"/>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 1'!$N$43:$N$47</c:f>
              <c:strCache>
                <c:ptCount val="5"/>
                <c:pt idx="0">
                  <c:v>Masters or Beyond</c:v>
                </c:pt>
                <c:pt idx="1">
                  <c:v>Bachelors</c:v>
                </c:pt>
                <c:pt idx="2">
                  <c:v>Associates</c:v>
                </c:pt>
                <c:pt idx="3">
                  <c:v>Some College</c:v>
                </c:pt>
                <c:pt idx="4">
                  <c:v>High School/GED</c:v>
                </c:pt>
              </c:strCache>
            </c:strRef>
          </c:cat>
          <c:val>
            <c:numRef>
              <c:f>'Page 1'!$O$43:$O$47</c:f>
              <c:numCache>
                <c:formatCode>General</c:formatCode>
                <c:ptCount val="5"/>
              </c:numCache>
            </c:numRef>
          </c:val>
          <c:extLst>
            <c:ext xmlns:c16="http://schemas.microsoft.com/office/drawing/2014/chart" uri="{C3380CC4-5D6E-409C-BE32-E72D297353CC}">
              <c16:uniqueId val="{00000005-33AD-44BD-A217-12571B0F04FC}"/>
            </c:ext>
          </c:extLst>
        </c:ser>
        <c:ser>
          <c:idx val="1"/>
          <c:order val="1"/>
          <c:invertIfNegative val="0"/>
          <c:dPt>
            <c:idx val="0"/>
            <c:invertIfNegative val="0"/>
            <c:bubble3D val="0"/>
            <c:spPr>
              <a:solidFill>
                <a:srgbClr val="C9282D"/>
              </a:solidFill>
            </c:spPr>
            <c:extLst>
              <c:ext xmlns:c16="http://schemas.microsoft.com/office/drawing/2014/chart" uri="{C3380CC4-5D6E-409C-BE32-E72D297353CC}">
                <c16:uniqueId val="{00000006-33AD-44BD-A217-12571B0F04FC}"/>
              </c:ext>
            </c:extLst>
          </c:dPt>
          <c:dPt>
            <c:idx val="1"/>
            <c:invertIfNegative val="0"/>
            <c:bubble3D val="0"/>
            <c:spPr>
              <a:solidFill>
                <a:srgbClr val="F07B05"/>
              </a:solidFill>
            </c:spPr>
            <c:extLst>
              <c:ext xmlns:c16="http://schemas.microsoft.com/office/drawing/2014/chart" uri="{C3380CC4-5D6E-409C-BE32-E72D297353CC}">
                <c16:uniqueId val="{00000007-33AD-44BD-A217-12571B0F04FC}"/>
              </c:ext>
            </c:extLst>
          </c:dPt>
          <c:dPt>
            <c:idx val="2"/>
            <c:invertIfNegative val="0"/>
            <c:bubble3D val="0"/>
            <c:spPr>
              <a:solidFill>
                <a:srgbClr val="B5BF00"/>
              </a:solidFill>
            </c:spPr>
            <c:extLst>
              <c:ext xmlns:c16="http://schemas.microsoft.com/office/drawing/2014/chart" uri="{C3380CC4-5D6E-409C-BE32-E72D297353CC}">
                <c16:uniqueId val="{00000008-33AD-44BD-A217-12571B0F04FC}"/>
              </c:ext>
            </c:extLst>
          </c:dPt>
          <c:dPt>
            <c:idx val="3"/>
            <c:invertIfNegative val="0"/>
            <c:bubble3D val="0"/>
            <c:spPr>
              <a:solidFill>
                <a:srgbClr val="005195"/>
              </a:solidFill>
            </c:spPr>
            <c:extLst>
              <c:ext xmlns:c16="http://schemas.microsoft.com/office/drawing/2014/chart" uri="{C3380CC4-5D6E-409C-BE32-E72D297353CC}">
                <c16:uniqueId val="{00000009-33AD-44BD-A217-12571B0F04FC}"/>
              </c:ext>
            </c:extLst>
          </c:dPt>
          <c:dLbls>
            <c:spPr>
              <a:noFill/>
              <a:ln w="25400">
                <a:noFill/>
              </a:ln>
            </c:spPr>
            <c:txPr>
              <a:bodyPr wrap="square" lIns="38100" tIns="19050" rIns="38100" bIns="19050" anchor="ctr">
                <a:spAutoFit/>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 1'!$N$43:$N$47</c:f>
              <c:strCache>
                <c:ptCount val="5"/>
                <c:pt idx="0">
                  <c:v>Masters or Beyond</c:v>
                </c:pt>
                <c:pt idx="1">
                  <c:v>Bachelors</c:v>
                </c:pt>
                <c:pt idx="2">
                  <c:v>Associates</c:v>
                </c:pt>
                <c:pt idx="3">
                  <c:v>Some College</c:v>
                </c:pt>
                <c:pt idx="4">
                  <c:v>High School/GED</c:v>
                </c:pt>
              </c:strCache>
            </c:strRef>
          </c:cat>
          <c:val>
            <c:numRef>
              <c:f>'Page 1'!$P$43:$P$47</c:f>
              <c:numCache>
                <c:formatCode>0%</c:formatCode>
                <c:ptCount val="5"/>
                <c:pt idx="0">
                  <c:v>0.24817518248175183</c:v>
                </c:pt>
                <c:pt idx="1">
                  <c:v>0.5036496350364964</c:v>
                </c:pt>
                <c:pt idx="2">
                  <c:v>0.18248175182481752</c:v>
                </c:pt>
                <c:pt idx="3">
                  <c:v>4.3795620437956206E-2</c:v>
                </c:pt>
                <c:pt idx="4">
                  <c:v>2.1897810218978103E-2</c:v>
                </c:pt>
              </c:numCache>
            </c:numRef>
          </c:val>
          <c:extLst>
            <c:ext xmlns:c16="http://schemas.microsoft.com/office/drawing/2014/chart" uri="{C3380CC4-5D6E-409C-BE32-E72D297353CC}">
              <c16:uniqueId val="{0000000A-33AD-44BD-A217-12571B0F04FC}"/>
            </c:ext>
          </c:extLst>
        </c:ser>
        <c:dLbls>
          <c:showLegendKey val="0"/>
          <c:showVal val="0"/>
          <c:showCatName val="0"/>
          <c:showSerName val="0"/>
          <c:showPercent val="0"/>
          <c:showBubbleSize val="0"/>
        </c:dLbls>
        <c:gapWidth val="75"/>
        <c:overlap val="80"/>
        <c:axId val="392693928"/>
        <c:axId val="1"/>
      </c:barChart>
      <c:catAx>
        <c:axId val="392693928"/>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1"/>
        <c:crosses val="autoZero"/>
        <c:auto val="1"/>
        <c:lblAlgn val="ctr"/>
        <c:lblOffset val="100"/>
        <c:noMultiLvlLbl val="0"/>
      </c:catAx>
      <c:valAx>
        <c:axId val="1"/>
        <c:scaling>
          <c:orientation val="minMax"/>
        </c:scaling>
        <c:delete val="1"/>
        <c:axPos val="b"/>
        <c:majorGridlines/>
        <c:numFmt formatCode="General" sourceLinked="1"/>
        <c:majorTickMark val="out"/>
        <c:minorTickMark val="none"/>
        <c:tickLblPos val="nextTo"/>
        <c:crossAx val="392693928"/>
        <c:crosses val="autoZero"/>
        <c:crossBetween val="between"/>
        <c:majorUnit val="0.5"/>
        <c:minorUnit val="0.2"/>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1" verticalDpi="-1"/>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Pt>
            <c:idx val="0"/>
            <c:invertIfNegative val="0"/>
            <c:bubble3D val="0"/>
            <c:spPr>
              <a:solidFill>
                <a:srgbClr val="00857E"/>
              </a:solidFill>
            </c:spPr>
            <c:extLst>
              <c:ext xmlns:c16="http://schemas.microsoft.com/office/drawing/2014/chart" uri="{C3380CC4-5D6E-409C-BE32-E72D297353CC}">
                <c16:uniqueId val="{00000000-0048-4A82-9639-0A39916FD954}"/>
              </c:ext>
            </c:extLst>
          </c:dPt>
          <c:dPt>
            <c:idx val="1"/>
            <c:invertIfNegative val="0"/>
            <c:bubble3D val="0"/>
            <c:spPr>
              <a:solidFill>
                <a:srgbClr val="F07B05"/>
              </a:solidFill>
            </c:spPr>
            <c:extLst>
              <c:ext xmlns:c16="http://schemas.microsoft.com/office/drawing/2014/chart" uri="{C3380CC4-5D6E-409C-BE32-E72D297353CC}">
                <c16:uniqueId val="{00000001-0048-4A82-9639-0A39916FD954}"/>
              </c:ext>
            </c:extLst>
          </c:dPt>
          <c:dPt>
            <c:idx val="2"/>
            <c:invertIfNegative val="0"/>
            <c:bubble3D val="0"/>
            <c:spPr>
              <a:solidFill>
                <a:srgbClr val="580F8B"/>
              </a:solidFill>
            </c:spPr>
            <c:extLst>
              <c:ext xmlns:c16="http://schemas.microsoft.com/office/drawing/2014/chart" uri="{C3380CC4-5D6E-409C-BE32-E72D297353CC}">
                <c16:uniqueId val="{00000002-0048-4A82-9639-0A39916FD954}"/>
              </c:ext>
            </c:extLst>
          </c:dPt>
          <c:dPt>
            <c:idx val="3"/>
            <c:invertIfNegative val="0"/>
            <c:bubble3D val="0"/>
            <c:spPr>
              <a:solidFill>
                <a:srgbClr val="A60066"/>
              </a:solidFill>
            </c:spPr>
            <c:extLst>
              <c:ext xmlns:c16="http://schemas.microsoft.com/office/drawing/2014/chart" uri="{C3380CC4-5D6E-409C-BE32-E72D297353CC}">
                <c16:uniqueId val="{00000003-0048-4A82-9639-0A39916FD954}"/>
              </c:ext>
            </c:extLst>
          </c:dPt>
          <c:dPt>
            <c:idx val="4"/>
            <c:invertIfNegative val="0"/>
            <c:bubble3D val="0"/>
            <c:extLst>
              <c:ext xmlns:c16="http://schemas.microsoft.com/office/drawing/2014/chart" uri="{C3380CC4-5D6E-409C-BE32-E72D297353CC}">
                <c16:uniqueId val="{00000004-0048-4A82-9639-0A39916FD954}"/>
              </c:ext>
            </c:extLst>
          </c:dPt>
          <c:dLbls>
            <c:spPr>
              <a:noFill/>
              <a:ln w="25400">
                <a:noFill/>
              </a:ln>
            </c:spPr>
            <c:txPr>
              <a:bodyPr wrap="square" lIns="38100" tIns="19050" rIns="38100" bIns="19050" anchor="ctr">
                <a:spAutoFit/>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Hidden!$A$13:$A$16</c:f>
              <c:strCache>
                <c:ptCount val="4"/>
                <c:pt idx="0">
                  <c:v>Annual Dev Screen</c:v>
                </c:pt>
                <c:pt idx="1">
                  <c:v>Annual Health Review</c:v>
                </c:pt>
                <c:pt idx="2">
                  <c:v>Initial Dev Screen</c:v>
                </c:pt>
                <c:pt idx="3">
                  <c:v>Initial Health Review</c:v>
                </c:pt>
              </c:strCache>
            </c:strRef>
          </c:cat>
          <c:val>
            <c:numRef>
              <c:f>Hidden!$B$13:$B$16</c:f>
              <c:numCache>
                <c:formatCode>0%</c:formatCode>
                <c:ptCount val="4"/>
                <c:pt idx="0">
                  <c:v>0.93769716088328081</c:v>
                </c:pt>
                <c:pt idx="1">
                  <c:v>0.92271293375394325</c:v>
                </c:pt>
                <c:pt idx="2">
                  <c:v>0.9240196078431373</c:v>
                </c:pt>
                <c:pt idx="3">
                  <c:v>0.87377279102384287</c:v>
                </c:pt>
              </c:numCache>
            </c:numRef>
          </c:val>
          <c:extLst>
            <c:ext xmlns:c16="http://schemas.microsoft.com/office/drawing/2014/chart" uri="{C3380CC4-5D6E-409C-BE32-E72D297353CC}">
              <c16:uniqueId val="{00000005-0048-4A82-9639-0A39916FD954}"/>
            </c:ext>
          </c:extLst>
        </c:ser>
        <c:dLbls>
          <c:showLegendKey val="0"/>
          <c:showVal val="0"/>
          <c:showCatName val="0"/>
          <c:showSerName val="0"/>
          <c:showPercent val="0"/>
          <c:showBubbleSize val="0"/>
        </c:dLbls>
        <c:gapWidth val="100"/>
        <c:axId val="392693928"/>
        <c:axId val="1"/>
      </c:barChart>
      <c:catAx>
        <c:axId val="392693928"/>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392693928"/>
        <c:crosses val="autoZero"/>
        <c:crossBetween val="between"/>
        <c:majorUnit val="0.5"/>
        <c:minorUnit val="0.2"/>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1" verticalDpi="-1"/>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n-US" sz="1000">
                <a:latin typeface="Arial" panose="020B0604020202020204" pitchFamily="34" charset="0"/>
                <a:cs typeface="Arial" panose="020B0604020202020204" pitchFamily="34" charset="0"/>
              </a:rPr>
              <a:t>Child Age at Enrollment</a:t>
            </a:r>
          </a:p>
        </c:rich>
      </c:tx>
      <c:overlay val="0"/>
      <c:spPr>
        <a:noFill/>
      </c:spPr>
    </c:title>
    <c:autoTitleDeleted val="0"/>
    <c:plotArea>
      <c:layout/>
      <c:barChart>
        <c:barDir val="col"/>
        <c:grouping val="clustered"/>
        <c:varyColors val="0"/>
        <c:ser>
          <c:idx val="0"/>
          <c:order val="0"/>
          <c:spPr>
            <a:solidFill>
              <a:srgbClr val="8ED5E7"/>
            </a:solidFill>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 1'!$C$32:$C$37</c:f>
              <c:strCache>
                <c:ptCount val="6"/>
                <c:pt idx="0">
                  <c:v>0-11 months</c:v>
                </c:pt>
                <c:pt idx="1">
                  <c:v>1 year old</c:v>
                </c:pt>
                <c:pt idx="2">
                  <c:v>2 years old</c:v>
                </c:pt>
                <c:pt idx="3">
                  <c:v>3 years old</c:v>
                </c:pt>
                <c:pt idx="4">
                  <c:v>4 years old</c:v>
                </c:pt>
                <c:pt idx="5">
                  <c:v>5 years old</c:v>
                </c:pt>
              </c:strCache>
            </c:strRef>
          </c:cat>
          <c:val>
            <c:numRef>
              <c:f>'Page 1'!$D$32:$D$37</c:f>
              <c:numCache>
                <c:formatCode>0%</c:formatCode>
                <c:ptCount val="6"/>
                <c:pt idx="0">
                  <c:v>0.36037079953650059</c:v>
                </c:pt>
                <c:pt idx="1">
                  <c:v>0.2074159907300116</c:v>
                </c:pt>
                <c:pt idx="2">
                  <c:v>0.2074159907300116</c:v>
                </c:pt>
                <c:pt idx="3">
                  <c:v>0.13441483198146004</c:v>
                </c:pt>
                <c:pt idx="4">
                  <c:v>6.3731170336037077E-2</c:v>
                </c:pt>
                <c:pt idx="5">
                  <c:v>2.6651216685979143E-2</c:v>
                </c:pt>
              </c:numCache>
            </c:numRef>
          </c:val>
          <c:extLst>
            <c:ext xmlns:c16="http://schemas.microsoft.com/office/drawing/2014/chart" uri="{C3380CC4-5D6E-409C-BE32-E72D297353CC}">
              <c16:uniqueId val="{00000000-5C5D-41FD-9794-817F46626624}"/>
            </c:ext>
          </c:extLst>
        </c:ser>
        <c:dLbls>
          <c:showLegendKey val="0"/>
          <c:showVal val="0"/>
          <c:showCatName val="0"/>
          <c:showSerName val="0"/>
          <c:showPercent val="0"/>
          <c:showBubbleSize val="0"/>
        </c:dLbls>
        <c:gapWidth val="150"/>
        <c:axId val="393686176"/>
        <c:axId val="1"/>
      </c:barChart>
      <c:catAx>
        <c:axId val="393686176"/>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93686176"/>
        <c:crosses val="autoZero"/>
        <c:crossBetween val="between"/>
        <c:majorUnit val="0.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n-US" sz="1000">
                <a:latin typeface="Arial" panose="020B0604020202020204" pitchFamily="34" charset="0"/>
                <a:cs typeface="Arial" panose="020B0604020202020204" pitchFamily="34" charset="0"/>
              </a:rPr>
              <a:t>Child Age at End of Program Year</a:t>
            </a:r>
          </a:p>
        </c:rich>
      </c:tx>
      <c:overlay val="0"/>
      <c:spPr>
        <a:noFill/>
      </c:spPr>
    </c:title>
    <c:autoTitleDeleted val="0"/>
    <c:plotArea>
      <c:layout/>
      <c:barChart>
        <c:barDir val="col"/>
        <c:grouping val="clustered"/>
        <c:varyColors val="0"/>
        <c:ser>
          <c:idx val="0"/>
          <c:order val="0"/>
          <c:spPr>
            <a:solidFill>
              <a:srgbClr val="B5BF00"/>
            </a:solidFill>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 1'!$I$32:$I$37</c:f>
              <c:strCache>
                <c:ptCount val="6"/>
                <c:pt idx="0">
                  <c:v>0-11 months</c:v>
                </c:pt>
                <c:pt idx="1">
                  <c:v>1 year old</c:v>
                </c:pt>
                <c:pt idx="2">
                  <c:v>2 years old</c:v>
                </c:pt>
                <c:pt idx="3">
                  <c:v>3 years old</c:v>
                </c:pt>
                <c:pt idx="4">
                  <c:v>4 years old</c:v>
                </c:pt>
                <c:pt idx="5">
                  <c:v>5 years old</c:v>
                </c:pt>
              </c:strCache>
            </c:strRef>
          </c:cat>
          <c:val>
            <c:numRef>
              <c:f>'Page 1'!$J$32:$J$37</c:f>
              <c:numCache>
                <c:formatCode>0%</c:formatCode>
                <c:ptCount val="6"/>
                <c:pt idx="0">
                  <c:v>0.11725768321513003</c:v>
                </c:pt>
                <c:pt idx="1">
                  <c:v>0.21985815602836881</c:v>
                </c:pt>
                <c:pt idx="2">
                  <c:v>0.21702127659574469</c:v>
                </c:pt>
                <c:pt idx="3">
                  <c:v>0.21371158392434988</c:v>
                </c:pt>
                <c:pt idx="4">
                  <c:v>0.15035460992907801</c:v>
                </c:pt>
                <c:pt idx="5">
                  <c:v>8.1796690307328598E-2</c:v>
                </c:pt>
              </c:numCache>
            </c:numRef>
          </c:val>
          <c:extLst>
            <c:ext xmlns:c16="http://schemas.microsoft.com/office/drawing/2014/chart" uri="{C3380CC4-5D6E-409C-BE32-E72D297353CC}">
              <c16:uniqueId val="{00000000-A0CB-4F26-806A-7437B448A949}"/>
            </c:ext>
          </c:extLst>
        </c:ser>
        <c:dLbls>
          <c:showLegendKey val="0"/>
          <c:showVal val="0"/>
          <c:showCatName val="0"/>
          <c:showSerName val="0"/>
          <c:showPercent val="0"/>
          <c:showBubbleSize val="0"/>
        </c:dLbls>
        <c:gapWidth val="150"/>
        <c:axId val="393684208"/>
        <c:axId val="1"/>
      </c:barChart>
      <c:catAx>
        <c:axId val="393684208"/>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93684208"/>
        <c:crosses val="autoZero"/>
        <c:crossBetween val="between"/>
        <c:majorUnit val="0.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86450835913567"/>
          <c:y val="0.1188271749328248"/>
          <c:w val="0.63424967145280919"/>
          <c:h val="0.76234565013435041"/>
        </c:manualLayout>
      </c:layout>
      <c:barChart>
        <c:barDir val="bar"/>
        <c:grouping val="clustered"/>
        <c:varyColors val="0"/>
        <c:ser>
          <c:idx val="0"/>
          <c:order val="0"/>
          <c:invertIfNegative val="0"/>
          <c:dPt>
            <c:idx val="0"/>
            <c:invertIfNegative val="0"/>
            <c:bubble3D val="0"/>
            <c:spPr>
              <a:solidFill>
                <a:srgbClr val="580F8B"/>
              </a:solidFill>
            </c:spPr>
            <c:extLst>
              <c:ext xmlns:c16="http://schemas.microsoft.com/office/drawing/2014/chart" uri="{C3380CC4-5D6E-409C-BE32-E72D297353CC}">
                <c16:uniqueId val="{00000000-883B-41A8-B819-30458B396503}"/>
              </c:ext>
            </c:extLst>
          </c:dPt>
          <c:dPt>
            <c:idx val="1"/>
            <c:invertIfNegative val="0"/>
            <c:bubble3D val="0"/>
            <c:spPr>
              <a:solidFill>
                <a:srgbClr val="C9282D"/>
              </a:solidFill>
            </c:spPr>
            <c:extLst>
              <c:ext xmlns:c16="http://schemas.microsoft.com/office/drawing/2014/chart" uri="{C3380CC4-5D6E-409C-BE32-E72D297353CC}">
                <c16:uniqueId val="{00000001-883B-41A8-B819-30458B396503}"/>
              </c:ext>
            </c:extLst>
          </c:dPt>
          <c:dPt>
            <c:idx val="2"/>
            <c:invertIfNegative val="0"/>
            <c:bubble3D val="0"/>
            <c:spPr>
              <a:solidFill>
                <a:srgbClr val="F07B05"/>
              </a:solidFill>
            </c:spPr>
            <c:extLst>
              <c:ext xmlns:c16="http://schemas.microsoft.com/office/drawing/2014/chart" uri="{C3380CC4-5D6E-409C-BE32-E72D297353CC}">
                <c16:uniqueId val="{00000002-883B-41A8-B819-30458B396503}"/>
              </c:ext>
            </c:extLst>
          </c:dPt>
          <c:dPt>
            <c:idx val="3"/>
            <c:invertIfNegative val="0"/>
            <c:bubble3D val="0"/>
            <c:spPr>
              <a:solidFill>
                <a:srgbClr val="B5BF00"/>
              </a:solidFill>
            </c:spPr>
            <c:extLst>
              <c:ext xmlns:c16="http://schemas.microsoft.com/office/drawing/2014/chart" uri="{C3380CC4-5D6E-409C-BE32-E72D297353CC}">
                <c16:uniqueId val="{00000003-883B-41A8-B819-30458B396503}"/>
              </c:ext>
            </c:extLst>
          </c:dPt>
          <c:dPt>
            <c:idx val="4"/>
            <c:invertIfNegative val="0"/>
            <c:bubble3D val="0"/>
            <c:spPr>
              <a:solidFill>
                <a:srgbClr val="005195"/>
              </a:solidFill>
            </c:spPr>
            <c:extLst>
              <c:ext xmlns:c16="http://schemas.microsoft.com/office/drawing/2014/chart" uri="{C3380CC4-5D6E-409C-BE32-E72D297353CC}">
                <c16:uniqueId val="{00000004-883B-41A8-B819-30458B396503}"/>
              </c:ext>
            </c:extLst>
          </c:dPt>
          <c:dLbls>
            <c:spPr>
              <a:noFill/>
              <a:ln w="25400">
                <a:noFill/>
              </a:ln>
            </c:spPr>
            <c:txPr>
              <a:bodyPr wrap="square" lIns="38100" tIns="19050" rIns="38100" bIns="19050" anchor="ctr">
                <a:spAutoFit/>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Hidden!$A$1:$A$5</c:f>
              <c:strCache>
                <c:ptCount val="5"/>
                <c:pt idx="0">
                  <c:v>Four +</c:v>
                </c:pt>
                <c:pt idx="1">
                  <c:v>Three</c:v>
                </c:pt>
                <c:pt idx="2">
                  <c:v>Two</c:v>
                </c:pt>
                <c:pt idx="3">
                  <c:v>One</c:v>
                </c:pt>
                <c:pt idx="4">
                  <c:v>Zero</c:v>
                </c:pt>
              </c:strCache>
            </c:strRef>
          </c:cat>
          <c:val>
            <c:numRef>
              <c:f>Hidden!$B$1:$B$5</c:f>
              <c:numCache>
                <c:formatCode>0%</c:formatCode>
                <c:ptCount val="5"/>
                <c:pt idx="0">
                  <c:v>0.12915531335149863</c:v>
                </c:pt>
                <c:pt idx="1">
                  <c:v>0.21580381471389645</c:v>
                </c:pt>
                <c:pt idx="2">
                  <c:v>0.35749318801089919</c:v>
                </c:pt>
                <c:pt idx="3">
                  <c:v>0.23433242506811988</c:v>
                </c:pt>
                <c:pt idx="4">
                  <c:v>6.3215258855585835E-2</c:v>
                </c:pt>
              </c:numCache>
            </c:numRef>
          </c:val>
          <c:extLst>
            <c:ext xmlns:c16="http://schemas.microsoft.com/office/drawing/2014/chart" uri="{C3380CC4-5D6E-409C-BE32-E72D297353CC}">
              <c16:uniqueId val="{00000005-883B-41A8-B819-30458B396503}"/>
            </c:ext>
          </c:extLst>
        </c:ser>
        <c:dLbls>
          <c:showLegendKey val="0"/>
          <c:showVal val="0"/>
          <c:showCatName val="0"/>
          <c:showSerName val="0"/>
          <c:showPercent val="0"/>
          <c:showBubbleSize val="0"/>
        </c:dLbls>
        <c:gapWidth val="100"/>
        <c:axId val="392698848"/>
        <c:axId val="1"/>
      </c:barChart>
      <c:catAx>
        <c:axId val="392698848"/>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392698848"/>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1" verticalDpi="-1"/>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1" i="0" u="none" strike="noStrike" baseline="0">
                <a:solidFill>
                  <a:srgbClr val="000000"/>
                </a:solidFill>
                <a:latin typeface="Arial"/>
                <a:ea typeface="Arial"/>
                <a:cs typeface="Arial"/>
              </a:defRPr>
            </a:pPr>
            <a:r>
              <a:rPr lang="en-US"/>
              <a:t>Race</a:t>
            </a:r>
          </a:p>
        </c:rich>
      </c:tx>
      <c:layout>
        <c:manualLayout>
          <c:xMode val="edge"/>
          <c:yMode val="edge"/>
          <c:x val="0.26067983112849147"/>
          <c:y val="0"/>
        </c:manualLayout>
      </c:layout>
      <c:overlay val="0"/>
      <c:spPr>
        <a:noFill/>
      </c:spPr>
    </c:title>
    <c:autoTitleDeleted val="0"/>
    <c:plotArea>
      <c:layout>
        <c:manualLayout>
          <c:layoutTarget val="inner"/>
          <c:xMode val="edge"/>
          <c:yMode val="edge"/>
          <c:x val="0.13518678236173914"/>
          <c:y val="0.21806625523160955"/>
          <c:w val="0.40216189162607446"/>
          <c:h val="0.70028962595891731"/>
        </c:manualLayout>
      </c:layout>
      <c:pieChart>
        <c:varyColors val="1"/>
        <c:ser>
          <c:idx val="0"/>
          <c:order val="0"/>
          <c:dPt>
            <c:idx val="0"/>
            <c:bubble3D val="0"/>
            <c:spPr>
              <a:solidFill>
                <a:srgbClr val="F07B05"/>
              </a:solidFill>
            </c:spPr>
            <c:extLst>
              <c:ext xmlns:c16="http://schemas.microsoft.com/office/drawing/2014/chart" uri="{C3380CC4-5D6E-409C-BE32-E72D297353CC}">
                <c16:uniqueId val="{00000000-9A24-4CE4-A5C7-AD405696A0BF}"/>
              </c:ext>
            </c:extLst>
          </c:dPt>
          <c:dPt>
            <c:idx val="1"/>
            <c:bubble3D val="0"/>
            <c:spPr>
              <a:solidFill>
                <a:srgbClr val="580F8B"/>
              </a:solidFill>
            </c:spPr>
            <c:extLst>
              <c:ext xmlns:c16="http://schemas.microsoft.com/office/drawing/2014/chart" uri="{C3380CC4-5D6E-409C-BE32-E72D297353CC}">
                <c16:uniqueId val="{00000001-9A24-4CE4-A5C7-AD405696A0BF}"/>
              </c:ext>
            </c:extLst>
          </c:dPt>
          <c:dPt>
            <c:idx val="2"/>
            <c:bubble3D val="0"/>
            <c:spPr>
              <a:solidFill>
                <a:srgbClr val="8ED5E7"/>
              </a:solidFill>
            </c:spPr>
            <c:extLst>
              <c:ext xmlns:c16="http://schemas.microsoft.com/office/drawing/2014/chart" uri="{C3380CC4-5D6E-409C-BE32-E72D297353CC}">
                <c16:uniqueId val="{00000002-9A24-4CE4-A5C7-AD405696A0BF}"/>
              </c:ext>
            </c:extLst>
          </c:dPt>
          <c:dPt>
            <c:idx val="3"/>
            <c:bubble3D val="0"/>
            <c:spPr>
              <a:solidFill>
                <a:srgbClr val="A60066"/>
              </a:solidFill>
            </c:spPr>
            <c:extLst>
              <c:ext xmlns:c16="http://schemas.microsoft.com/office/drawing/2014/chart" uri="{C3380CC4-5D6E-409C-BE32-E72D297353CC}">
                <c16:uniqueId val="{00000003-9A24-4CE4-A5C7-AD405696A0BF}"/>
              </c:ext>
            </c:extLst>
          </c:dPt>
          <c:dPt>
            <c:idx val="4"/>
            <c:bubble3D val="0"/>
            <c:spPr>
              <a:solidFill>
                <a:srgbClr val="005195"/>
              </a:solidFill>
            </c:spPr>
            <c:extLst>
              <c:ext xmlns:c16="http://schemas.microsoft.com/office/drawing/2014/chart" uri="{C3380CC4-5D6E-409C-BE32-E72D297353CC}">
                <c16:uniqueId val="{00000004-9A24-4CE4-A5C7-AD405696A0BF}"/>
              </c:ext>
            </c:extLst>
          </c:dPt>
          <c:dPt>
            <c:idx val="5"/>
            <c:bubble3D val="0"/>
            <c:spPr>
              <a:solidFill>
                <a:srgbClr val="B5BF00"/>
              </a:solidFill>
            </c:spPr>
            <c:extLst>
              <c:ext xmlns:c16="http://schemas.microsoft.com/office/drawing/2014/chart" uri="{C3380CC4-5D6E-409C-BE32-E72D297353CC}">
                <c16:uniqueId val="{00000005-9A24-4CE4-A5C7-AD405696A0BF}"/>
              </c:ext>
            </c:extLst>
          </c:dPt>
          <c:dPt>
            <c:idx val="6"/>
            <c:bubble3D val="0"/>
            <c:extLst>
              <c:ext xmlns:c16="http://schemas.microsoft.com/office/drawing/2014/chart" uri="{C3380CC4-5D6E-409C-BE32-E72D297353CC}">
                <c16:uniqueId val="{00000006-9A24-4CE4-A5C7-AD405696A0BF}"/>
              </c:ext>
            </c:extLst>
          </c:dPt>
          <c:dPt>
            <c:idx val="7"/>
            <c:bubble3D val="0"/>
            <c:extLst>
              <c:ext xmlns:c16="http://schemas.microsoft.com/office/drawing/2014/chart" uri="{C3380CC4-5D6E-409C-BE32-E72D297353CC}">
                <c16:uniqueId val="{00000007-9A24-4CE4-A5C7-AD405696A0BF}"/>
              </c:ext>
            </c:extLst>
          </c:dPt>
          <c:dLbls>
            <c:dLbl>
              <c:idx val="1"/>
              <c:spPr>
                <a:noFill/>
                <a:ln w="25400">
                  <a:noFill/>
                </a:ln>
              </c:spPr>
              <c:txPr>
                <a:bodyPr wrap="square" lIns="38100" tIns="19050" rIns="38100" bIns="19050" anchor="ctr">
                  <a:spAutoFit/>
                </a:bodyPr>
                <a:lstStyle/>
                <a:p>
                  <a:pPr>
                    <a:defRPr sz="900" b="1" i="0" u="none" strike="noStrike" baseline="0">
                      <a:solidFill>
                        <a:schemeClr val="tx1"/>
                      </a:solidFill>
                      <a:latin typeface="Arial" panose="020B0604020202020204" pitchFamily="34" charset="0"/>
                      <a:ea typeface="Calibri"/>
                      <a:cs typeface="Arial" panose="020B0604020202020204" pitchFamily="34"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1-9A24-4CE4-A5C7-AD405696A0BF}"/>
                </c:ext>
              </c:extLst>
            </c:dLbl>
            <c:dLbl>
              <c:idx val="4"/>
              <c:spPr/>
              <c:txPr>
                <a:bodyPr/>
                <a:lstStyle/>
                <a:p>
                  <a:pPr>
                    <a:defRPr sz="900" b="1" i="0" u="none" strike="noStrike" baseline="0">
                      <a:solidFill>
                        <a:srgbClr val="FFFFFF"/>
                      </a:solidFill>
                      <a:latin typeface="Arial" panose="020B0604020202020204" pitchFamily="34" charset="0"/>
                      <a:ea typeface="Calibri"/>
                      <a:cs typeface="Arial" panose="020B0604020202020204" pitchFamily="34"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4-9A24-4CE4-A5C7-AD405696A0BF}"/>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'Page 1'!$C$19:$C$26</c:f>
              <c:strCache>
                <c:ptCount val="8"/>
                <c:pt idx="0">
                  <c:v>American Indian/Alaskan Native</c:v>
                </c:pt>
                <c:pt idx="1">
                  <c:v>Asian</c:v>
                </c:pt>
                <c:pt idx="2">
                  <c:v>Black or African American</c:v>
                </c:pt>
                <c:pt idx="3">
                  <c:v>Native Hawaiian/Other Pacific Islander</c:v>
                </c:pt>
                <c:pt idx="4">
                  <c:v>White</c:v>
                </c:pt>
                <c:pt idx="5">
                  <c:v>Multi-racial</c:v>
                </c:pt>
                <c:pt idx="6">
                  <c:v>Other</c:v>
                </c:pt>
                <c:pt idx="7">
                  <c:v>Not Answered</c:v>
                </c:pt>
              </c:strCache>
            </c:strRef>
          </c:cat>
          <c:val>
            <c:numRef>
              <c:f>'Page 1'!$E$19:$E$26</c:f>
              <c:numCache>
                <c:formatCode>0.0%</c:formatCode>
                <c:ptCount val="8"/>
                <c:pt idx="0">
                  <c:v>3.3670033670033669E-3</c:v>
                </c:pt>
                <c:pt idx="1">
                  <c:v>1.6354016354016353E-2</c:v>
                </c:pt>
                <c:pt idx="2">
                  <c:v>0.60125060125060126</c:v>
                </c:pt>
                <c:pt idx="3">
                  <c:v>6.7340067340067337E-3</c:v>
                </c:pt>
                <c:pt idx="4">
                  <c:v>0.24819624819624819</c:v>
                </c:pt>
                <c:pt idx="5">
                  <c:v>7.1669071669071674E-2</c:v>
                </c:pt>
                <c:pt idx="6">
                  <c:v>3.5594035594035595E-2</c:v>
                </c:pt>
                <c:pt idx="7">
                  <c:v>1.6835016835016835E-2</c:v>
                </c:pt>
              </c:numCache>
            </c:numRef>
          </c:val>
          <c:extLst>
            <c:ext xmlns:c16="http://schemas.microsoft.com/office/drawing/2014/chart" uri="{C3380CC4-5D6E-409C-BE32-E72D297353CC}">
              <c16:uniqueId val="{00000008-9A24-4CE4-A5C7-AD405696A0B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5184073467326653"/>
          <c:y val="5.2257978622237439E-2"/>
          <c:w val="0.32746463739012488"/>
          <c:h val="0.89473772300201604"/>
        </c:manualLayout>
      </c:layout>
      <c:overlay val="0"/>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005195"/>
            </a:solidFill>
          </c:spPr>
          <c:invertIfNegative val="0"/>
          <c:dLbls>
            <c:dLbl>
              <c:idx val="0"/>
              <c:layout>
                <c:manualLayout>
                  <c:x val="0"/>
                  <c:y val="0.24242424242424249"/>
                </c:manualLayout>
              </c:layout>
              <c:spPr>
                <a:noFill/>
                <a:ln w="25400">
                  <a:noFill/>
                </a:ln>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9A-4D13-BE30-89E19111A503}"/>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Hidden!$B$8</c:f>
              <c:numCache>
                <c:formatCode>0%</c:formatCode>
                <c:ptCount val="1"/>
                <c:pt idx="0">
                  <c:v>0.92204899777282856</c:v>
                </c:pt>
              </c:numCache>
            </c:numRef>
          </c:val>
          <c:extLst>
            <c:ext xmlns:c16="http://schemas.microsoft.com/office/drawing/2014/chart" uri="{C3380CC4-5D6E-409C-BE32-E72D297353CC}">
              <c16:uniqueId val="{00000001-C69A-4D13-BE30-89E19111A503}"/>
            </c:ext>
          </c:extLst>
        </c:ser>
        <c:dLbls>
          <c:showLegendKey val="0"/>
          <c:showVal val="0"/>
          <c:showCatName val="0"/>
          <c:showSerName val="0"/>
          <c:showPercent val="0"/>
          <c:showBubbleSize val="0"/>
        </c:dLbls>
        <c:gapWidth val="130"/>
        <c:axId val="393023680"/>
        <c:axId val="1"/>
      </c:barChart>
      <c:catAx>
        <c:axId val="393023680"/>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1"/>
          <c:min val="0"/>
        </c:scaling>
        <c:delete val="1"/>
        <c:axPos val="b"/>
        <c:majorGridlines/>
        <c:numFmt formatCode="0%" sourceLinked="1"/>
        <c:majorTickMark val="out"/>
        <c:minorTickMark val="none"/>
        <c:tickLblPos val="nextTo"/>
        <c:crossAx val="393023680"/>
        <c:crosses val="autoZero"/>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B5BF00"/>
            </a:solidFill>
          </c:spPr>
          <c:invertIfNegative val="0"/>
          <c:dLbls>
            <c:dLbl>
              <c:idx val="0"/>
              <c:layout>
                <c:manualLayout>
                  <c:x val="0"/>
                  <c:y val="0.26666666666666666"/>
                </c:manualLayout>
              </c:layout>
              <c:spPr>
                <a:noFill/>
                <a:ln w="25400">
                  <a:noFill/>
                </a:ln>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07-4B88-B768-BC88BFEDCFE3}"/>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Hidden!$B$9</c:f>
              <c:numCache>
                <c:formatCode>0%</c:formatCode>
                <c:ptCount val="1"/>
                <c:pt idx="0">
                  <c:v>0.89700272479564036</c:v>
                </c:pt>
              </c:numCache>
            </c:numRef>
          </c:val>
          <c:extLst>
            <c:ext xmlns:c16="http://schemas.microsoft.com/office/drawing/2014/chart" uri="{C3380CC4-5D6E-409C-BE32-E72D297353CC}">
              <c16:uniqueId val="{00000001-CE07-4B88-B768-BC88BFEDCFE3}"/>
            </c:ext>
          </c:extLst>
        </c:ser>
        <c:dLbls>
          <c:showLegendKey val="0"/>
          <c:showVal val="0"/>
          <c:showCatName val="0"/>
          <c:showSerName val="0"/>
          <c:showPercent val="0"/>
          <c:showBubbleSize val="0"/>
        </c:dLbls>
        <c:gapWidth val="45"/>
        <c:overlap val="39"/>
        <c:axId val="393024008"/>
        <c:axId val="1"/>
      </c:barChart>
      <c:catAx>
        <c:axId val="393024008"/>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1"/>
          <c:min val="0"/>
        </c:scaling>
        <c:delete val="1"/>
        <c:axPos val="b"/>
        <c:majorGridlines/>
        <c:numFmt formatCode="0%" sourceLinked="1"/>
        <c:majorTickMark val="out"/>
        <c:minorTickMark val="none"/>
        <c:tickLblPos val="nextTo"/>
        <c:crossAx val="393024008"/>
        <c:crosses val="autoZero"/>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F07B05"/>
            </a:solidFill>
          </c:spPr>
          <c:invertIfNegative val="0"/>
          <c:dLbls>
            <c:dLbl>
              <c:idx val="0"/>
              <c:layout>
                <c:manualLayout>
                  <c:x val="0"/>
                  <c:y val="0.24242424242424249"/>
                </c:manualLayout>
              </c:layout>
              <c:spPr>
                <a:noFill/>
                <a:ln w="25400">
                  <a:noFill/>
                </a:ln>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0A-4458-8A38-423B80F8282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Hidden!$B$10</c:f>
              <c:numCache>
                <c:formatCode>0%</c:formatCode>
                <c:ptCount val="1"/>
                <c:pt idx="0">
                  <c:v>0.94550408719346046</c:v>
                </c:pt>
              </c:numCache>
            </c:numRef>
          </c:val>
          <c:extLst>
            <c:ext xmlns:c16="http://schemas.microsoft.com/office/drawing/2014/chart" uri="{C3380CC4-5D6E-409C-BE32-E72D297353CC}">
              <c16:uniqueId val="{00000001-D70A-4458-8A38-423B80F82825}"/>
            </c:ext>
          </c:extLst>
        </c:ser>
        <c:dLbls>
          <c:showLegendKey val="0"/>
          <c:showVal val="0"/>
          <c:showCatName val="0"/>
          <c:showSerName val="0"/>
          <c:showPercent val="0"/>
          <c:showBubbleSize val="0"/>
        </c:dLbls>
        <c:gapWidth val="45"/>
        <c:overlap val="39"/>
        <c:axId val="393024664"/>
        <c:axId val="1"/>
      </c:barChart>
      <c:catAx>
        <c:axId val="39302466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1"/>
          <c:min val="0"/>
        </c:scaling>
        <c:delete val="1"/>
        <c:axPos val="b"/>
        <c:majorGridlines/>
        <c:numFmt formatCode="0%" sourceLinked="1"/>
        <c:majorTickMark val="out"/>
        <c:minorTickMark val="none"/>
        <c:tickLblPos val="nextTo"/>
        <c:crossAx val="393024664"/>
        <c:crosses val="autoZero"/>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Length of Time Enrolled in Program</a:t>
            </a:r>
          </a:p>
        </c:rich>
      </c:tx>
      <c:layout>
        <c:manualLayout>
          <c:xMode val="edge"/>
          <c:yMode val="edge"/>
          <c:x val="0.24584442746011151"/>
          <c:y val="2.4316284788725731E-2"/>
        </c:manualLayout>
      </c:layout>
      <c:overlay val="0"/>
      <c:spPr>
        <a:noFill/>
      </c:spPr>
    </c:title>
    <c:autoTitleDeleted val="0"/>
    <c:plotArea>
      <c:layout>
        <c:manualLayout>
          <c:layoutTarget val="inner"/>
          <c:xMode val="edge"/>
          <c:yMode val="edge"/>
          <c:x val="0.26525952574893658"/>
          <c:y val="0.14560269398388798"/>
          <c:w val="0.73474047425106348"/>
          <c:h val="0.45182417596265018"/>
        </c:manualLayout>
      </c:layout>
      <c:barChart>
        <c:barDir val="col"/>
        <c:grouping val="clustered"/>
        <c:varyColors val="0"/>
        <c:ser>
          <c:idx val="0"/>
          <c:order val="0"/>
          <c:tx>
            <c:strRef>
              <c:f>'Additional Info'!$D$32</c:f>
              <c:strCache>
                <c:ptCount val="1"/>
                <c:pt idx="0">
                  <c:v>For those who exited</c:v>
                </c:pt>
              </c:strCache>
            </c:strRef>
          </c:tx>
          <c:spPr>
            <a:solidFill>
              <a:srgbClr val="F07B05"/>
            </a:solidFill>
          </c:spPr>
          <c:invertIfNegative val="0"/>
          <c:cat>
            <c:strRef>
              <c:f>'Additional Info'!$C$34:$C$39</c:f>
              <c:strCache>
                <c:ptCount val="6"/>
                <c:pt idx="0">
                  <c:v>90 days or less</c:v>
                </c:pt>
                <c:pt idx="1">
                  <c:v>91 days to 6 months</c:v>
                </c:pt>
                <c:pt idx="2">
                  <c:v>7 to 12 months</c:v>
                </c:pt>
                <c:pt idx="3">
                  <c:v>13-18 months</c:v>
                </c:pt>
                <c:pt idx="4">
                  <c:v>19 to 24 months</c:v>
                </c:pt>
                <c:pt idx="5">
                  <c:v>More than 2 years</c:v>
                </c:pt>
              </c:strCache>
            </c:strRef>
          </c:cat>
          <c:val>
            <c:numRef>
              <c:f>'Additional Info'!$D$34:$D$39</c:f>
              <c:numCache>
                <c:formatCode>0%</c:formatCode>
                <c:ptCount val="6"/>
                <c:pt idx="0">
                  <c:v>0.21700223713646533</c:v>
                </c:pt>
                <c:pt idx="1">
                  <c:v>0.20357941834451901</c:v>
                </c:pt>
                <c:pt idx="2">
                  <c:v>0.18344519015659955</c:v>
                </c:pt>
                <c:pt idx="3">
                  <c:v>0.13646532438478748</c:v>
                </c:pt>
                <c:pt idx="4">
                  <c:v>8.5011185682326629E-2</c:v>
                </c:pt>
                <c:pt idx="5">
                  <c:v>0.17449664429530201</c:v>
                </c:pt>
              </c:numCache>
            </c:numRef>
          </c:val>
          <c:extLst>
            <c:ext xmlns:c16="http://schemas.microsoft.com/office/drawing/2014/chart" uri="{C3380CC4-5D6E-409C-BE32-E72D297353CC}">
              <c16:uniqueId val="{00000000-4FEA-46FA-A024-C14DFBB8177E}"/>
            </c:ext>
          </c:extLst>
        </c:ser>
        <c:ser>
          <c:idx val="1"/>
          <c:order val="1"/>
          <c:tx>
            <c:strRef>
              <c:f>'Additional Info'!$F$32</c:f>
              <c:strCache>
                <c:ptCount val="1"/>
                <c:pt idx="0">
                  <c:v>For those still enrolled</c:v>
                </c:pt>
              </c:strCache>
            </c:strRef>
          </c:tx>
          <c:spPr>
            <a:solidFill>
              <a:srgbClr val="580F8B"/>
            </a:solidFill>
          </c:spPr>
          <c:invertIfNegative val="0"/>
          <c:cat>
            <c:strRef>
              <c:f>'Additional Info'!$C$34:$C$39</c:f>
              <c:strCache>
                <c:ptCount val="6"/>
                <c:pt idx="0">
                  <c:v>90 days or less</c:v>
                </c:pt>
                <c:pt idx="1">
                  <c:v>91 days to 6 months</c:v>
                </c:pt>
                <c:pt idx="2">
                  <c:v>7 to 12 months</c:v>
                </c:pt>
                <c:pt idx="3">
                  <c:v>13-18 months</c:v>
                </c:pt>
                <c:pt idx="4">
                  <c:v>19 to 24 months</c:v>
                </c:pt>
                <c:pt idx="5">
                  <c:v>More than 2 years</c:v>
                </c:pt>
              </c:strCache>
            </c:strRef>
          </c:cat>
          <c:val>
            <c:numRef>
              <c:f>'Additional Info'!$F$34:$F$39</c:f>
              <c:numCache>
                <c:formatCode>0%</c:formatCode>
                <c:ptCount val="6"/>
                <c:pt idx="0">
                  <c:v>2.3054755043227664E-2</c:v>
                </c:pt>
                <c:pt idx="1">
                  <c:v>9.7262247838616714E-2</c:v>
                </c:pt>
                <c:pt idx="2">
                  <c:v>0.30763688760806918</c:v>
                </c:pt>
                <c:pt idx="3">
                  <c:v>0.12968299711815562</c:v>
                </c:pt>
                <c:pt idx="4">
                  <c:v>0.14841498559077809</c:v>
                </c:pt>
                <c:pt idx="5">
                  <c:v>0.29394812680115273</c:v>
                </c:pt>
              </c:numCache>
            </c:numRef>
          </c:val>
          <c:extLst>
            <c:ext xmlns:c16="http://schemas.microsoft.com/office/drawing/2014/chart" uri="{C3380CC4-5D6E-409C-BE32-E72D297353CC}">
              <c16:uniqueId val="{00000001-4FEA-46FA-A024-C14DFBB8177E}"/>
            </c:ext>
          </c:extLst>
        </c:ser>
        <c:dLbls>
          <c:showLegendKey val="0"/>
          <c:showVal val="0"/>
          <c:showCatName val="0"/>
          <c:showSerName val="0"/>
          <c:showPercent val="0"/>
          <c:showBubbleSize val="0"/>
        </c:dLbls>
        <c:gapWidth val="150"/>
        <c:axId val="393022040"/>
        <c:axId val="1"/>
      </c:barChart>
      <c:catAx>
        <c:axId val="3930220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93022040"/>
        <c:crosses val="autoZero"/>
        <c:crossBetween val="between"/>
      </c:valAx>
      <c:dTable>
        <c:showHorzBorder val="1"/>
        <c:showVertBorder val="1"/>
        <c:showOutline val="1"/>
        <c:showKeys val="0"/>
        <c:txPr>
          <a:bodyPr/>
          <a:lstStyle/>
          <a:p>
            <a:pPr rtl="0">
              <a:defRPr sz="775"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Table>
    </c:plotArea>
    <c:legend>
      <c:legendPos val="t"/>
      <c:legendEntry>
        <c:idx val="0"/>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legendEntry>
      <c:legendEntry>
        <c:idx val="1"/>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legendEntry>
      <c:layout>
        <c:manualLayout>
          <c:xMode val="edge"/>
          <c:yMode val="edge"/>
          <c:x val="0"/>
          <c:y val="0.24080048552489497"/>
          <c:w val="0.15645452894689058"/>
          <c:h val="0.24747613755487774"/>
        </c:manualLayout>
      </c:layout>
      <c:overlay val="0"/>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chartSpace>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5.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4.png"/><Relationship Id="rId17" Type="http://schemas.openxmlformats.org/officeDocument/2006/relationships/chart" Target="../charts/chart10.xml"/><Relationship Id="rId2" Type="http://schemas.openxmlformats.org/officeDocument/2006/relationships/chart" Target="../charts/chart2.xml"/><Relationship Id="rId16" Type="http://schemas.openxmlformats.org/officeDocument/2006/relationships/image" Target="../media/image8.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3.png"/><Relationship Id="rId5" Type="http://schemas.openxmlformats.org/officeDocument/2006/relationships/chart" Target="../charts/chart5.xml"/><Relationship Id="rId15" Type="http://schemas.openxmlformats.org/officeDocument/2006/relationships/image" Target="../media/image7.png"/><Relationship Id="rId10" Type="http://schemas.openxmlformats.org/officeDocument/2006/relationships/image" Target="../media/image2.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9525</xdr:colOff>
      <xdr:row>22</xdr:row>
      <xdr:rowOff>66674</xdr:rowOff>
    </xdr:from>
    <xdr:to>
      <xdr:col>12</xdr:col>
      <xdr:colOff>161925</xdr:colOff>
      <xdr:row>25</xdr:row>
      <xdr:rowOff>133350</xdr:rowOff>
    </xdr:to>
    <xdr:sp macro="" textlink="">
      <xdr:nvSpPr>
        <xdr:cNvPr id="8" name="Right Brace 7">
          <a:extLst>
            <a:ext uri="{FF2B5EF4-FFF2-40B4-BE49-F238E27FC236}">
              <a16:creationId xmlns:a16="http://schemas.microsoft.com/office/drawing/2014/main" id="{00000000-0008-0000-0100-000008000000}"/>
            </a:ext>
          </a:extLst>
        </xdr:cNvPr>
        <xdr:cNvSpPr/>
      </xdr:nvSpPr>
      <xdr:spPr>
        <a:xfrm>
          <a:off x="8943975" y="5448299"/>
          <a:ext cx="152400" cy="638176"/>
        </a:xfrm>
        <a:prstGeom prst="rightBrace">
          <a:avLst>
            <a:gd name="adj1" fmla="val 8333"/>
            <a:gd name="adj2" fmla="val 47826"/>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21</xdr:col>
      <xdr:colOff>628650</xdr:colOff>
      <xdr:row>0</xdr:row>
      <xdr:rowOff>238125</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4954250"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1209675</xdr:colOff>
      <xdr:row>79</xdr:row>
      <xdr:rowOff>19050</xdr:rowOff>
    </xdr:from>
    <xdr:to>
      <xdr:col>7</xdr:col>
      <xdr:colOff>676275</xdr:colOff>
      <xdr:row>82</xdr:row>
      <xdr:rowOff>276225</xdr:rowOff>
    </xdr:to>
    <xdr:graphicFrame macro="">
      <xdr:nvGraphicFramePr>
        <xdr:cNvPr id="6600190" name="Chart 4">
          <a:extLst>
            <a:ext uri="{FF2B5EF4-FFF2-40B4-BE49-F238E27FC236}">
              <a16:creationId xmlns:a16="http://schemas.microsoft.com/office/drawing/2014/main" id="{00000000-0008-0000-0300-0000FEB56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36</xdr:row>
      <xdr:rowOff>47625</xdr:rowOff>
    </xdr:from>
    <xdr:to>
      <xdr:col>8</xdr:col>
      <xdr:colOff>0</xdr:colOff>
      <xdr:row>49</xdr:row>
      <xdr:rowOff>76200</xdr:rowOff>
    </xdr:to>
    <xdr:grpSp>
      <xdr:nvGrpSpPr>
        <xdr:cNvPr id="6600191" name="Group 17">
          <a:extLst>
            <a:ext uri="{FF2B5EF4-FFF2-40B4-BE49-F238E27FC236}">
              <a16:creationId xmlns:a16="http://schemas.microsoft.com/office/drawing/2014/main" id="{00000000-0008-0000-0300-0000FFB56400}"/>
            </a:ext>
          </a:extLst>
        </xdr:cNvPr>
        <xdr:cNvGrpSpPr>
          <a:grpSpLocks/>
        </xdr:cNvGrpSpPr>
      </xdr:nvGrpSpPr>
      <xdr:grpSpPr bwMode="auto">
        <a:xfrm>
          <a:off x="250963" y="6375538"/>
          <a:ext cx="6466233" cy="2645879"/>
          <a:chOff x="714376" y="11149013"/>
          <a:chExt cx="9212420" cy="2728914"/>
        </a:xfrm>
      </xdr:grpSpPr>
      <xdr:graphicFrame macro="">
        <xdr:nvGraphicFramePr>
          <xdr:cNvPr id="6600216" name="Chart 14">
            <a:extLst>
              <a:ext uri="{FF2B5EF4-FFF2-40B4-BE49-F238E27FC236}">
                <a16:creationId xmlns:a16="http://schemas.microsoft.com/office/drawing/2014/main" id="{00000000-0008-0000-0300-000018B66400}"/>
              </a:ext>
            </a:extLst>
          </xdr:cNvPr>
          <xdr:cNvGraphicFramePr>
            <a:graphicFrameLocks/>
          </xdr:cNvGraphicFramePr>
        </xdr:nvGraphicFramePr>
        <xdr:xfrm>
          <a:off x="714376" y="11153322"/>
          <a:ext cx="4541979" cy="2720146"/>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600217" name="Chart 15">
            <a:extLst>
              <a:ext uri="{FF2B5EF4-FFF2-40B4-BE49-F238E27FC236}">
                <a16:creationId xmlns:a16="http://schemas.microsoft.com/office/drawing/2014/main" id="{00000000-0008-0000-0300-000019B66400}"/>
              </a:ext>
            </a:extLst>
          </xdr:cNvPr>
          <xdr:cNvGraphicFramePr>
            <a:graphicFrameLocks/>
          </xdr:cNvGraphicFramePr>
        </xdr:nvGraphicFramePr>
        <xdr:xfrm>
          <a:off x="5250021" y="11149013"/>
          <a:ext cx="4676775" cy="2728914"/>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6</xdr:col>
      <xdr:colOff>47625</xdr:colOff>
      <xdr:row>11</xdr:row>
      <xdr:rowOff>190500</xdr:rowOff>
    </xdr:from>
    <xdr:to>
      <xdr:col>7</xdr:col>
      <xdr:colOff>1077685</xdr:colOff>
      <xdr:row>18</xdr:row>
      <xdr:rowOff>152400</xdr:rowOff>
    </xdr:to>
    <xdr:graphicFrame macro="">
      <xdr:nvGraphicFramePr>
        <xdr:cNvPr id="6600192" name="Chart 4">
          <a:extLst>
            <a:ext uri="{FF2B5EF4-FFF2-40B4-BE49-F238E27FC236}">
              <a16:creationId xmlns:a16="http://schemas.microsoft.com/office/drawing/2014/main" id="{00000000-0008-0000-0300-000000B66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20</xdr:row>
      <xdr:rowOff>123825</xdr:rowOff>
    </xdr:from>
    <xdr:to>
      <xdr:col>5</xdr:col>
      <xdr:colOff>428625</xdr:colOff>
      <xdr:row>35</xdr:row>
      <xdr:rowOff>123825</xdr:rowOff>
    </xdr:to>
    <xdr:graphicFrame macro="">
      <xdr:nvGraphicFramePr>
        <xdr:cNvPr id="6600193" name="Chart 10">
          <a:extLst>
            <a:ext uri="{FF2B5EF4-FFF2-40B4-BE49-F238E27FC236}">
              <a16:creationId xmlns:a16="http://schemas.microsoft.com/office/drawing/2014/main" id="{00000000-0008-0000-0300-000001B66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85725</xdr:colOff>
      <xdr:row>66</xdr:row>
      <xdr:rowOff>28575</xdr:rowOff>
    </xdr:from>
    <xdr:to>
      <xdr:col>2</xdr:col>
      <xdr:colOff>28575</xdr:colOff>
      <xdr:row>68</xdr:row>
      <xdr:rowOff>0</xdr:rowOff>
    </xdr:to>
    <xdr:graphicFrame macro="">
      <xdr:nvGraphicFramePr>
        <xdr:cNvPr id="6600194" name="Chart 2">
          <a:extLst>
            <a:ext uri="{FF2B5EF4-FFF2-40B4-BE49-F238E27FC236}">
              <a16:creationId xmlns:a16="http://schemas.microsoft.com/office/drawing/2014/main" id="{00000000-0008-0000-0300-000002B66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69</xdr:row>
      <xdr:rowOff>9525</xdr:rowOff>
    </xdr:from>
    <xdr:to>
      <xdr:col>2</xdr:col>
      <xdr:colOff>19050</xdr:colOff>
      <xdr:row>71</xdr:row>
      <xdr:rowOff>0</xdr:rowOff>
    </xdr:to>
    <xdr:graphicFrame macro="">
      <xdr:nvGraphicFramePr>
        <xdr:cNvPr id="6600195" name="Chart 21">
          <a:extLst>
            <a:ext uri="{FF2B5EF4-FFF2-40B4-BE49-F238E27FC236}">
              <a16:creationId xmlns:a16="http://schemas.microsoft.com/office/drawing/2014/main" id="{00000000-0008-0000-0300-000003B66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66675</xdr:colOff>
      <xdr:row>72</xdr:row>
      <xdr:rowOff>9525</xdr:rowOff>
    </xdr:from>
    <xdr:to>
      <xdr:col>2</xdr:col>
      <xdr:colOff>9525</xdr:colOff>
      <xdr:row>74</xdr:row>
      <xdr:rowOff>19050</xdr:rowOff>
    </xdr:to>
    <xdr:graphicFrame macro="">
      <xdr:nvGraphicFramePr>
        <xdr:cNvPr id="6600196" name="Chart 23">
          <a:extLst>
            <a:ext uri="{FF2B5EF4-FFF2-40B4-BE49-F238E27FC236}">
              <a16:creationId xmlns:a16="http://schemas.microsoft.com/office/drawing/2014/main" id="{00000000-0008-0000-0300-000004B66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66675</xdr:colOff>
      <xdr:row>82</xdr:row>
      <xdr:rowOff>276225</xdr:rowOff>
    </xdr:from>
    <xdr:to>
      <xdr:col>5</xdr:col>
      <xdr:colOff>485775</xdr:colOff>
      <xdr:row>98</xdr:row>
      <xdr:rowOff>228600</xdr:rowOff>
    </xdr:to>
    <xdr:graphicFrame macro="">
      <xdr:nvGraphicFramePr>
        <xdr:cNvPr id="6600198" name="Chart 5">
          <a:extLst>
            <a:ext uri="{FF2B5EF4-FFF2-40B4-BE49-F238E27FC236}">
              <a16:creationId xmlns:a16="http://schemas.microsoft.com/office/drawing/2014/main" id="{00000000-0008-0000-0300-000006B66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339585</xdr:colOff>
      <xdr:row>14</xdr:row>
      <xdr:rowOff>41413</xdr:rowOff>
    </xdr:from>
    <xdr:to>
      <xdr:col>6</xdr:col>
      <xdr:colOff>100402</xdr:colOff>
      <xdr:row>17</xdr:row>
      <xdr:rowOff>173933</xdr:rowOff>
    </xdr:to>
    <xdr:sp macro="" textlink="">
      <xdr:nvSpPr>
        <xdr:cNvPr id="34" name="Right Brace 33">
          <a:extLst>
            <a:ext uri="{FF2B5EF4-FFF2-40B4-BE49-F238E27FC236}">
              <a16:creationId xmlns:a16="http://schemas.microsoft.com/office/drawing/2014/main" id="{00000000-0008-0000-0300-000022000000}"/>
            </a:ext>
          </a:extLst>
        </xdr:cNvPr>
        <xdr:cNvSpPr/>
      </xdr:nvSpPr>
      <xdr:spPr>
        <a:xfrm rot="10800000">
          <a:off x="4538868" y="2509630"/>
          <a:ext cx="216360" cy="579781"/>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en-US"/>
        </a:p>
      </xdr:txBody>
    </xdr:sp>
    <xdr:clientData/>
  </xdr:twoCellAnchor>
  <xdr:twoCellAnchor>
    <xdr:from>
      <xdr:col>1</xdr:col>
      <xdr:colOff>219075</xdr:colOff>
      <xdr:row>19</xdr:row>
      <xdr:rowOff>76200</xdr:rowOff>
    </xdr:from>
    <xdr:to>
      <xdr:col>7</xdr:col>
      <xdr:colOff>866775</xdr:colOff>
      <xdr:row>19</xdr:row>
      <xdr:rowOff>76200</xdr:rowOff>
    </xdr:to>
    <xdr:cxnSp macro="">
      <xdr:nvCxnSpPr>
        <xdr:cNvPr id="8" name="Straight Connector 7">
          <a:extLst>
            <a:ext uri="{FF2B5EF4-FFF2-40B4-BE49-F238E27FC236}">
              <a16:creationId xmlns:a16="http://schemas.microsoft.com/office/drawing/2014/main" id="{00000000-0008-0000-0300-000008000000}"/>
            </a:ext>
          </a:extLst>
        </xdr:cNvPr>
        <xdr:cNvCxnSpPr/>
      </xdr:nvCxnSpPr>
      <xdr:spPr>
        <a:xfrm>
          <a:off x="466725" y="3429000"/>
          <a:ext cx="5915025" cy="0"/>
        </a:xfrm>
        <a:prstGeom prst="line">
          <a:avLst/>
        </a:prstGeom>
        <a:ln>
          <a:solidFill>
            <a:srgbClr val="B5BF00"/>
          </a:solidFill>
          <a:prstDash val="sysDot"/>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238125</xdr:colOff>
      <xdr:row>63</xdr:row>
      <xdr:rowOff>190500</xdr:rowOff>
    </xdr:from>
    <xdr:to>
      <xdr:col>7</xdr:col>
      <xdr:colOff>885825</xdr:colOff>
      <xdr:row>63</xdr:row>
      <xdr:rowOff>190500</xdr:rowOff>
    </xdr:to>
    <xdr:cxnSp macro="">
      <xdr:nvCxnSpPr>
        <xdr:cNvPr id="41" name="Straight Connector 40">
          <a:extLst>
            <a:ext uri="{FF2B5EF4-FFF2-40B4-BE49-F238E27FC236}">
              <a16:creationId xmlns:a16="http://schemas.microsoft.com/office/drawing/2014/main" id="{00000000-0008-0000-0300-000029000000}"/>
            </a:ext>
          </a:extLst>
        </xdr:cNvPr>
        <xdr:cNvCxnSpPr/>
      </xdr:nvCxnSpPr>
      <xdr:spPr>
        <a:xfrm>
          <a:off x="485775" y="11382375"/>
          <a:ext cx="5915025" cy="0"/>
        </a:xfrm>
        <a:prstGeom prst="line">
          <a:avLst/>
        </a:prstGeom>
        <a:ln>
          <a:solidFill>
            <a:srgbClr val="B5BF00"/>
          </a:solidFill>
          <a:prstDash val="sysDot"/>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228600</xdr:colOff>
      <xdr:row>35</xdr:row>
      <xdr:rowOff>123825</xdr:rowOff>
    </xdr:from>
    <xdr:to>
      <xdr:col>7</xdr:col>
      <xdr:colOff>876300</xdr:colOff>
      <xdr:row>35</xdr:row>
      <xdr:rowOff>123825</xdr:rowOff>
    </xdr:to>
    <xdr:cxnSp macro="">
      <xdr:nvCxnSpPr>
        <xdr:cNvPr id="27" name="Straight Connector 26">
          <a:extLst>
            <a:ext uri="{FF2B5EF4-FFF2-40B4-BE49-F238E27FC236}">
              <a16:creationId xmlns:a16="http://schemas.microsoft.com/office/drawing/2014/main" id="{00000000-0008-0000-0300-00001B000000}"/>
            </a:ext>
          </a:extLst>
        </xdr:cNvPr>
        <xdr:cNvCxnSpPr/>
      </xdr:nvCxnSpPr>
      <xdr:spPr>
        <a:xfrm>
          <a:off x="476250" y="6238875"/>
          <a:ext cx="5915025" cy="0"/>
        </a:xfrm>
        <a:prstGeom prst="line">
          <a:avLst/>
        </a:prstGeom>
        <a:ln>
          <a:solidFill>
            <a:srgbClr val="B5BF00"/>
          </a:solidFill>
          <a:prstDash val="sysDot"/>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5</xdr:col>
      <xdr:colOff>247650</xdr:colOff>
      <xdr:row>1</xdr:row>
      <xdr:rowOff>28575</xdr:rowOff>
    </xdr:from>
    <xdr:to>
      <xdr:col>7</xdr:col>
      <xdr:colOff>1017932</xdr:colOff>
      <xdr:row>2</xdr:row>
      <xdr:rowOff>190500</xdr:rowOff>
    </xdr:to>
    <xdr:pic>
      <xdr:nvPicPr>
        <xdr:cNvPr id="6600205" name="Picture 2">
          <a:extLst>
            <a:ext uri="{FF2B5EF4-FFF2-40B4-BE49-F238E27FC236}">
              <a16:creationId xmlns:a16="http://schemas.microsoft.com/office/drawing/2014/main" id="{00000000-0008-0000-0300-00000DB664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438650" y="190500"/>
          <a:ext cx="22193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504825</xdr:colOff>
      <xdr:row>12</xdr:row>
      <xdr:rowOff>85725</xdr:rowOff>
    </xdr:from>
    <xdr:to>
      <xdr:col>3</xdr:col>
      <xdr:colOff>1114425</xdr:colOff>
      <xdr:row>16</xdr:row>
      <xdr:rowOff>161925</xdr:rowOff>
    </xdr:to>
    <xdr:pic>
      <xdr:nvPicPr>
        <xdr:cNvPr id="6600206" name="Picture 4">
          <a:extLst>
            <a:ext uri="{FF2B5EF4-FFF2-40B4-BE49-F238E27FC236}">
              <a16:creationId xmlns:a16="http://schemas.microsoft.com/office/drawing/2014/main" id="{00000000-0008-0000-0300-00000EB664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943225" y="2219325"/>
          <a:ext cx="6096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498613</xdr:colOff>
      <xdr:row>58</xdr:row>
      <xdr:rowOff>126724</xdr:rowOff>
    </xdr:from>
    <xdr:to>
      <xdr:col>1</xdr:col>
      <xdr:colOff>1193938</xdr:colOff>
      <xdr:row>62</xdr:row>
      <xdr:rowOff>94424</xdr:rowOff>
    </xdr:to>
    <xdr:pic>
      <xdr:nvPicPr>
        <xdr:cNvPr id="6600207" name="Picture 8">
          <a:extLst>
            <a:ext uri="{FF2B5EF4-FFF2-40B4-BE49-F238E27FC236}">
              <a16:creationId xmlns:a16="http://schemas.microsoft.com/office/drawing/2014/main" id="{00000000-0008-0000-0300-00000FB664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30526" y="10537963"/>
          <a:ext cx="695325" cy="630309"/>
        </a:xfrm>
        <a:prstGeom prst="rect">
          <a:avLst/>
        </a:prstGeom>
        <a:solidFill>
          <a:srgbClr val="FFFF00"/>
        </a:solidFill>
        <a:ln>
          <a:noFill/>
        </a:ln>
      </xdr:spPr>
    </xdr:pic>
    <xdr:clientData/>
  </xdr:twoCellAnchor>
  <xdr:twoCellAnchor editAs="oneCell">
    <xdr:from>
      <xdr:col>6</xdr:col>
      <xdr:colOff>200025</xdr:colOff>
      <xdr:row>57</xdr:row>
      <xdr:rowOff>190500</xdr:rowOff>
    </xdr:from>
    <xdr:to>
      <xdr:col>6</xdr:col>
      <xdr:colOff>733425</xdr:colOff>
      <xdr:row>61</xdr:row>
      <xdr:rowOff>123825</xdr:rowOff>
    </xdr:to>
    <xdr:pic>
      <xdr:nvPicPr>
        <xdr:cNvPr id="6600208" name="Picture 9">
          <a:extLst>
            <a:ext uri="{FF2B5EF4-FFF2-40B4-BE49-F238E27FC236}">
              <a16:creationId xmlns:a16="http://schemas.microsoft.com/office/drawing/2014/main" id="{00000000-0008-0000-0300-000010B664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781550" y="10334625"/>
          <a:ext cx="5334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243987</xdr:colOff>
      <xdr:row>76</xdr:row>
      <xdr:rowOff>76934</xdr:rowOff>
    </xdr:from>
    <xdr:to>
      <xdr:col>7</xdr:col>
      <xdr:colOff>891687</xdr:colOff>
      <xdr:row>76</xdr:row>
      <xdr:rowOff>76934</xdr:rowOff>
    </xdr:to>
    <xdr:cxnSp macro="">
      <xdr:nvCxnSpPr>
        <xdr:cNvPr id="28" name="Straight Connector 27">
          <a:extLst>
            <a:ext uri="{FF2B5EF4-FFF2-40B4-BE49-F238E27FC236}">
              <a16:creationId xmlns:a16="http://schemas.microsoft.com/office/drawing/2014/main" id="{00000000-0008-0000-0300-00001C000000}"/>
            </a:ext>
          </a:extLst>
        </xdr:cNvPr>
        <xdr:cNvCxnSpPr/>
      </xdr:nvCxnSpPr>
      <xdr:spPr>
        <a:xfrm>
          <a:off x="493102" y="13946799"/>
          <a:ext cx="5908431" cy="0"/>
        </a:xfrm>
        <a:prstGeom prst="line">
          <a:avLst/>
        </a:prstGeom>
        <a:ln>
          <a:solidFill>
            <a:srgbClr val="B5BF00"/>
          </a:solidFill>
          <a:prstDash val="sysDot"/>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1</xdr:col>
      <xdr:colOff>428625</xdr:colOff>
      <xdr:row>12</xdr:row>
      <xdr:rowOff>123825</xdr:rowOff>
    </xdr:from>
    <xdr:to>
      <xdr:col>1</xdr:col>
      <xdr:colOff>1257300</xdr:colOff>
      <xdr:row>16</xdr:row>
      <xdr:rowOff>28575</xdr:rowOff>
    </xdr:to>
    <xdr:pic>
      <xdr:nvPicPr>
        <xdr:cNvPr id="6600211" name="Picture 28">
          <a:extLst>
            <a:ext uri="{FF2B5EF4-FFF2-40B4-BE49-F238E27FC236}">
              <a16:creationId xmlns:a16="http://schemas.microsoft.com/office/drawing/2014/main" id="{00000000-0008-0000-0300-000013B664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76275" y="2257425"/>
          <a:ext cx="8286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485775</xdr:colOff>
      <xdr:row>79</xdr:row>
      <xdr:rowOff>180975</xdr:rowOff>
    </xdr:from>
    <xdr:to>
      <xdr:col>1</xdr:col>
      <xdr:colOff>1419225</xdr:colOff>
      <xdr:row>81</xdr:row>
      <xdr:rowOff>133351</xdr:rowOff>
    </xdr:to>
    <xdr:pic>
      <xdr:nvPicPr>
        <xdr:cNvPr id="6600212" name="Picture 29">
          <a:extLst>
            <a:ext uri="{FF2B5EF4-FFF2-40B4-BE49-F238E27FC236}">
              <a16:creationId xmlns:a16="http://schemas.microsoft.com/office/drawing/2014/main" id="{00000000-0008-0000-0300-000014B664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33425" y="14516100"/>
          <a:ext cx="9334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923925</xdr:colOff>
      <xdr:row>49</xdr:row>
      <xdr:rowOff>119063</xdr:rowOff>
    </xdr:from>
    <xdr:to>
      <xdr:col>1</xdr:col>
      <xdr:colOff>990600</xdr:colOff>
      <xdr:row>49</xdr:row>
      <xdr:rowOff>185738</xdr:rowOff>
    </xdr:to>
    <xdr:sp macro="" textlink="">
      <xdr:nvSpPr>
        <xdr:cNvPr id="4" name="Oval 3">
          <a:extLst>
            <a:ext uri="{FF2B5EF4-FFF2-40B4-BE49-F238E27FC236}">
              <a16:creationId xmlns:a16="http://schemas.microsoft.com/office/drawing/2014/main" id="{00000000-0008-0000-0300-000004000000}"/>
            </a:ext>
          </a:extLst>
        </xdr:cNvPr>
        <xdr:cNvSpPr/>
      </xdr:nvSpPr>
      <xdr:spPr>
        <a:xfrm>
          <a:off x="1173546" y="9184235"/>
          <a:ext cx="66675" cy="66675"/>
        </a:xfrm>
        <a:prstGeom prst="ellipse">
          <a:avLst/>
        </a:prstGeom>
        <a:solidFill>
          <a:srgbClr val="8ED5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0</xdr:col>
      <xdr:colOff>5443</xdr:colOff>
      <xdr:row>51</xdr:row>
      <xdr:rowOff>105163</xdr:rowOff>
    </xdr:from>
    <xdr:to>
      <xdr:col>8</xdr:col>
      <xdr:colOff>107674</xdr:colOff>
      <xdr:row>52</xdr:row>
      <xdr:rowOff>112453</xdr:rowOff>
    </xdr:to>
    <xdr:pic>
      <xdr:nvPicPr>
        <xdr:cNvPr id="6600215" name="Picture 32">
          <a:extLst>
            <a:ext uri="{FF2B5EF4-FFF2-40B4-BE49-F238E27FC236}">
              <a16:creationId xmlns:a16="http://schemas.microsoft.com/office/drawing/2014/main" id="{00000000-0008-0000-0300-000017B664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5443" y="9428777"/>
          <a:ext cx="6814457" cy="121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10887</xdr:colOff>
      <xdr:row>100</xdr:row>
      <xdr:rowOff>223861</xdr:rowOff>
    </xdr:from>
    <xdr:to>
      <xdr:col>8</xdr:col>
      <xdr:colOff>107675</xdr:colOff>
      <xdr:row>101</xdr:row>
      <xdr:rowOff>116754</xdr:rowOff>
    </xdr:to>
    <xdr:pic>
      <xdr:nvPicPr>
        <xdr:cNvPr id="30" name="Picture 32">
          <a:extLst>
            <a:ext uri="{FF2B5EF4-FFF2-40B4-BE49-F238E27FC236}">
              <a16:creationId xmlns:a16="http://schemas.microsoft.com/office/drawing/2014/main" id="{00000000-0008-0000-0300-00001E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887" y="19094247"/>
          <a:ext cx="6809014" cy="121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321544</xdr:colOff>
      <xdr:row>66</xdr:row>
      <xdr:rowOff>35791</xdr:rowOff>
    </xdr:from>
    <xdr:to>
      <xdr:col>6</xdr:col>
      <xdr:colOff>24849</xdr:colOff>
      <xdr:row>71</xdr:row>
      <xdr:rowOff>28989</xdr:rowOff>
    </xdr:to>
    <xdr:graphicFrame macro="">
      <xdr:nvGraphicFramePr>
        <xdr:cNvPr id="31" name="Chart 4">
          <a:extLst>
            <a:ext uri="{FF2B5EF4-FFF2-40B4-BE49-F238E27FC236}">
              <a16:creationId xmlns:a16="http://schemas.microsoft.com/office/drawing/2014/main" id="{00000000-0008-0000-03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513391</xdr:colOff>
      <xdr:row>73</xdr:row>
      <xdr:rowOff>42182</xdr:rowOff>
    </xdr:from>
    <xdr:to>
      <xdr:col>3</xdr:col>
      <xdr:colOff>194894</xdr:colOff>
      <xdr:row>74</xdr:row>
      <xdr:rowOff>161911</xdr:rowOff>
    </xdr:to>
    <xdr:sp macro="" textlink="">
      <xdr:nvSpPr>
        <xdr:cNvPr id="33" name="Bent-Up Arrow 32">
          <a:extLst>
            <a:ext uri="{FF2B5EF4-FFF2-40B4-BE49-F238E27FC236}">
              <a16:creationId xmlns:a16="http://schemas.microsoft.com/office/drawing/2014/main" id="{00000000-0008-0000-0300-000021000000}"/>
            </a:ext>
          </a:extLst>
        </xdr:cNvPr>
        <xdr:cNvSpPr/>
      </xdr:nvSpPr>
      <xdr:spPr>
        <a:xfrm rot="5400000">
          <a:off x="2313578" y="13272445"/>
          <a:ext cx="310229" cy="291103"/>
        </a:xfrm>
        <a:prstGeom prst="bentUpArrow">
          <a:avLst/>
        </a:prstGeom>
        <a:solidFill>
          <a:srgbClr val="B5BF00"/>
        </a:solidFill>
        <a:ln>
          <a:solidFill>
            <a:srgbClr val="B5B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526643</xdr:colOff>
      <xdr:row>70</xdr:row>
      <xdr:rowOff>190500</xdr:rowOff>
    </xdr:from>
    <xdr:to>
      <xdr:col>3</xdr:col>
      <xdr:colOff>208146</xdr:colOff>
      <xdr:row>72</xdr:row>
      <xdr:rowOff>66306</xdr:rowOff>
    </xdr:to>
    <xdr:sp macro="" textlink="">
      <xdr:nvSpPr>
        <xdr:cNvPr id="35" name="Bent-Up Arrow 34">
          <a:extLst>
            <a:ext uri="{FF2B5EF4-FFF2-40B4-BE49-F238E27FC236}">
              <a16:creationId xmlns:a16="http://schemas.microsoft.com/office/drawing/2014/main" id="{00000000-0008-0000-0300-000023000000}"/>
            </a:ext>
          </a:extLst>
        </xdr:cNvPr>
        <xdr:cNvSpPr/>
      </xdr:nvSpPr>
      <xdr:spPr>
        <a:xfrm rot="5400000">
          <a:off x="2334491" y="12877217"/>
          <a:ext cx="306502" cy="294416"/>
        </a:xfrm>
        <a:prstGeom prst="bentUpArrow">
          <a:avLst/>
        </a:prstGeom>
        <a:solidFill>
          <a:srgbClr val="B5BF00"/>
        </a:solidFill>
        <a:ln>
          <a:solidFill>
            <a:srgbClr val="B5B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I160"/>
  <sheetViews>
    <sheetView zoomScale="130" zoomScaleNormal="130" workbookViewId="0">
      <selection sqref="A1:II50"/>
    </sheetView>
  </sheetViews>
  <sheetFormatPr defaultRowHeight="12.75" x14ac:dyDescent="0.2"/>
  <cols>
    <col min="1" max="1" width="38" style="213" bestFit="1" customWidth="1"/>
    <col min="2" max="2" width="19" style="213" bestFit="1" customWidth="1"/>
    <col min="3" max="3" width="21" style="213" bestFit="1" customWidth="1"/>
    <col min="4" max="5" width="19" style="213" bestFit="1" customWidth="1"/>
    <col min="6" max="6" width="10" style="213" bestFit="1" customWidth="1"/>
    <col min="7" max="7" width="13" style="213" bestFit="1" customWidth="1"/>
    <col min="8" max="8" width="9.140625" style="213"/>
    <col min="9" max="9" width="14" style="213" bestFit="1" customWidth="1"/>
    <col min="10" max="10" width="16" style="213" bestFit="1" customWidth="1"/>
    <col min="11" max="11" width="10" style="213" bestFit="1" customWidth="1"/>
    <col min="12" max="12" width="26" style="213" bestFit="1" customWidth="1"/>
    <col min="13" max="13" width="25" style="213" bestFit="1" customWidth="1"/>
    <col min="14" max="14" width="26" style="213" bestFit="1" customWidth="1"/>
    <col min="15" max="20" width="9.140625" style="213"/>
    <col min="21" max="21" width="15" style="213" bestFit="1" customWidth="1"/>
    <col min="22" max="22" width="21" style="213" bestFit="1" customWidth="1"/>
    <col min="23" max="23" width="20" style="213" bestFit="1" customWidth="1"/>
    <col min="24" max="24" width="18" style="213" bestFit="1" customWidth="1"/>
    <col min="25" max="25" width="9.140625" style="213"/>
    <col min="26" max="26" width="18" style="213" bestFit="1" customWidth="1"/>
    <col min="27" max="27" width="9.140625" style="213"/>
    <col min="28" max="28" width="25" style="213" bestFit="1" customWidth="1"/>
    <col min="29" max="29" width="26" style="213" bestFit="1" customWidth="1"/>
    <col min="30" max="57" width="9.140625" style="213"/>
    <col min="58" max="59" width="10" style="213" bestFit="1" customWidth="1"/>
    <col min="60" max="60" width="9" style="213" bestFit="1" customWidth="1"/>
    <col min="61" max="61" width="10" style="213" bestFit="1" customWidth="1"/>
    <col min="62" max="63" width="9" style="213" bestFit="1" customWidth="1"/>
    <col min="64" max="64" width="10" style="213" bestFit="1" customWidth="1"/>
    <col min="65" max="65" width="11" style="213" bestFit="1" customWidth="1"/>
    <col min="66" max="66" width="9" style="213" bestFit="1" customWidth="1"/>
    <col min="67" max="67" width="9.140625" style="213"/>
    <col min="68" max="68" width="9" style="213" bestFit="1" customWidth="1"/>
    <col min="69" max="70" width="10" style="213" bestFit="1" customWidth="1"/>
    <col min="71" max="71" width="13" style="213" bestFit="1" customWidth="1"/>
    <col min="72" max="72" width="19" style="213" bestFit="1" customWidth="1"/>
    <col min="73" max="73" width="9.140625" style="213"/>
    <col min="74" max="74" width="15" style="213" bestFit="1" customWidth="1"/>
    <col min="75" max="76" width="9.140625" style="213"/>
    <col min="77" max="77" width="13" style="213" bestFit="1" customWidth="1"/>
    <col min="78" max="78" width="14" style="213" bestFit="1" customWidth="1"/>
    <col min="79" max="84" width="9.140625" style="213"/>
    <col min="85" max="85" width="13" style="213" bestFit="1" customWidth="1"/>
    <col min="86" max="86" width="14" style="213" bestFit="1" customWidth="1"/>
    <col min="87" max="94" width="9.140625" style="213"/>
    <col min="95" max="95" width="15" style="213" bestFit="1" customWidth="1"/>
    <col min="96" max="103" width="9.140625" style="213"/>
    <col min="104" max="104" width="15" style="213" bestFit="1" customWidth="1"/>
    <col min="105" max="112" width="9.140625" style="213"/>
    <col min="113" max="113" width="15" style="213" bestFit="1" customWidth="1"/>
    <col min="114" max="160" width="9.140625" style="213"/>
    <col min="161" max="161" width="18" style="213" bestFit="1" customWidth="1"/>
    <col min="162" max="162" width="22" style="213" bestFit="1" customWidth="1"/>
    <col min="163" max="163" width="17" style="213" bestFit="1" customWidth="1"/>
    <col min="164" max="168" width="18" style="213" bestFit="1" customWidth="1"/>
    <col min="169" max="169" width="13" style="213" bestFit="1" customWidth="1"/>
    <col min="170" max="170" width="9.140625" style="213"/>
    <col min="171" max="171" width="18" style="213" bestFit="1" customWidth="1"/>
    <col min="172" max="172" width="22" style="213" bestFit="1" customWidth="1"/>
    <col min="173" max="173" width="17" style="213" bestFit="1" customWidth="1"/>
    <col min="174" max="178" width="18" style="213" bestFit="1" customWidth="1"/>
    <col min="179" max="179" width="13" style="213" bestFit="1" customWidth="1"/>
    <col min="180" max="180" width="9.140625" style="213"/>
    <col min="181" max="181" width="26" style="213" bestFit="1" customWidth="1"/>
    <col min="182" max="182" width="9.140625" style="213"/>
    <col min="183" max="183" width="26" style="213" bestFit="1" customWidth="1"/>
    <col min="184" max="184" width="14" style="213" bestFit="1" customWidth="1"/>
    <col min="185" max="185" width="9.140625" style="213"/>
    <col min="186" max="186" width="25" style="213" bestFit="1" customWidth="1"/>
    <col min="187" max="187" width="9.140625" style="213"/>
    <col min="188" max="188" width="13" style="213" bestFit="1" customWidth="1"/>
    <col min="189" max="191" width="9.140625" style="213"/>
    <col min="192" max="192" width="18" style="213" bestFit="1" customWidth="1"/>
    <col min="193" max="197" width="9.140625" style="213"/>
    <col min="198" max="198" width="11" style="213" bestFit="1" customWidth="1"/>
    <col min="199" max="199" width="9.140625" style="213"/>
    <col min="200" max="200" width="21" style="213" bestFit="1" customWidth="1"/>
    <col min="201" max="205" width="9.140625" style="213"/>
    <col min="206" max="206" width="26" style="213" bestFit="1" customWidth="1"/>
    <col min="207" max="228" width="9.140625" style="213"/>
    <col min="229" max="229" width="18" style="213" bestFit="1" customWidth="1"/>
    <col min="230" max="230" width="9.140625" style="213"/>
    <col min="231" max="231" width="13" style="213" bestFit="1" customWidth="1"/>
    <col min="232" max="232" width="9.140625" style="213"/>
    <col min="233" max="233" width="24" style="213" bestFit="1" customWidth="1"/>
    <col min="234" max="234" width="9.140625" style="213"/>
    <col min="235" max="235" width="20" style="213" bestFit="1" customWidth="1"/>
    <col min="236" max="236" width="9.140625" style="213"/>
    <col min="237" max="237" width="26" style="213" bestFit="1" customWidth="1"/>
    <col min="238" max="256" width="9.140625" style="213"/>
    <col min="257" max="257" width="38" style="213" bestFit="1" customWidth="1"/>
    <col min="258" max="258" width="19" style="213" bestFit="1" customWidth="1"/>
    <col min="259" max="259" width="21" style="213" bestFit="1" customWidth="1"/>
    <col min="260" max="261" width="19" style="213" bestFit="1" customWidth="1"/>
    <col min="262" max="262" width="10" style="213" bestFit="1" customWidth="1"/>
    <col min="263" max="263" width="13" style="213" bestFit="1" customWidth="1"/>
    <col min="264" max="264" width="9.140625" style="213"/>
    <col min="265" max="265" width="14" style="213" bestFit="1" customWidth="1"/>
    <col min="266" max="266" width="16" style="213" bestFit="1" customWidth="1"/>
    <col min="267" max="267" width="10" style="213" bestFit="1" customWidth="1"/>
    <col min="268" max="268" width="26" style="213" bestFit="1" customWidth="1"/>
    <col min="269" max="269" width="25" style="213" bestFit="1" customWidth="1"/>
    <col min="270" max="270" width="26" style="213" bestFit="1" customWidth="1"/>
    <col min="271" max="276" width="9.140625" style="213"/>
    <col min="277" max="277" width="15" style="213" bestFit="1" customWidth="1"/>
    <col min="278" max="278" width="21" style="213" bestFit="1" customWidth="1"/>
    <col min="279" max="279" width="20" style="213" bestFit="1" customWidth="1"/>
    <col min="280" max="280" width="18" style="213" bestFit="1" customWidth="1"/>
    <col min="281" max="281" width="9.140625" style="213"/>
    <col min="282" max="282" width="18" style="213" bestFit="1" customWidth="1"/>
    <col min="283" max="283" width="9.140625" style="213"/>
    <col min="284" max="284" width="25" style="213" bestFit="1" customWidth="1"/>
    <col min="285" max="285" width="26" style="213" bestFit="1" customWidth="1"/>
    <col min="286" max="313" width="9.140625" style="213"/>
    <col min="314" max="315" width="10" style="213" bestFit="1" customWidth="1"/>
    <col min="316" max="316" width="9" style="213" bestFit="1" customWidth="1"/>
    <col min="317" max="317" width="10" style="213" bestFit="1" customWidth="1"/>
    <col min="318" max="319" width="9" style="213" bestFit="1" customWidth="1"/>
    <col min="320" max="320" width="10" style="213" bestFit="1" customWidth="1"/>
    <col min="321" max="321" width="11" style="213" bestFit="1" customWidth="1"/>
    <col min="322" max="322" width="9" style="213" bestFit="1" customWidth="1"/>
    <col min="323" max="323" width="9.140625" style="213"/>
    <col min="324" max="324" width="9" style="213" bestFit="1" customWidth="1"/>
    <col min="325" max="326" width="10" style="213" bestFit="1" customWidth="1"/>
    <col min="327" max="327" width="13" style="213" bestFit="1" customWidth="1"/>
    <col min="328" max="328" width="19" style="213" bestFit="1" customWidth="1"/>
    <col min="329" max="329" width="9.140625" style="213"/>
    <col min="330" max="330" width="15" style="213" bestFit="1" customWidth="1"/>
    <col min="331" max="332" width="9.140625" style="213"/>
    <col min="333" max="333" width="13" style="213" bestFit="1" customWidth="1"/>
    <col min="334" max="334" width="14" style="213" bestFit="1" customWidth="1"/>
    <col min="335" max="340" width="9.140625" style="213"/>
    <col min="341" max="341" width="13" style="213" bestFit="1" customWidth="1"/>
    <col min="342" max="342" width="14" style="213" bestFit="1" customWidth="1"/>
    <col min="343" max="350" width="9.140625" style="213"/>
    <col min="351" max="351" width="15" style="213" bestFit="1" customWidth="1"/>
    <col min="352" max="359" width="9.140625" style="213"/>
    <col min="360" max="360" width="15" style="213" bestFit="1" customWidth="1"/>
    <col min="361" max="368" width="9.140625" style="213"/>
    <col min="369" max="369" width="15" style="213" bestFit="1" customWidth="1"/>
    <col min="370" max="416" width="9.140625" style="213"/>
    <col min="417" max="417" width="18" style="213" bestFit="1" customWidth="1"/>
    <col min="418" max="418" width="22" style="213" bestFit="1" customWidth="1"/>
    <col min="419" max="419" width="17" style="213" bestFit="1" customWidth="1"/>
    <col min="420" max="424" width="18" style="213" bestFit="1" customWidth="1"/>
    <col min="425" max="425" width="13" style="213" bestFit="1" customWidth="1"/>
    <col min="426" max="426" width="9.140625" style="213"/>
    <col min="427" max="427" width="18" style="213" bestFit="1" customWidth="1"/>
    <col min="428" max="428" width="22" style="213" bestFit="1" customWidth="1"/>
    <col min="429" max="429" width="17" style="213" bestFit="1" customWidth="1"/>
    <col min="430" max="434" width="18" style="213" bestFit="1" customWidth="1"/>
    <col min="435" max="435" width="13" style="213" bestFit="1" customWidth="1"/>
    <col min="436" max="436" width="9.140625" style="213"/>
    <col min="437" max="437" width="26" style="213" bestFit="1" customWidth="1"/>
    <col min="438" max="438" width="9.140625" style="213"/>
    <col min="439" max="439" width="26" style="213" bestFit="1" customWidth="1"/>
    <col min="440" max="440" width="14" style="213" bestFit="1" customWidth="1"/>
    <col min="441" max="441" width="9.140625" style="213"/>
    <col min="442" max="442" width="25" style="213" bestFit="1" customWidth="1"/>
    <col min="443" max="443" width="9.140625" style="213"/>
    <col min="444" max="444" width="13" style="213" bestFit="1" customWidth="1"/>
    <col min="445" max="447" width="9.140625" style="213"/>
    <col min="448" max="448" width="18" style="213" bestFit="1" customWidth="1"/>
    <col min="449" max="453" width="9.140625" style="213"/>
    <col min="454" max="454" width="11" style="213" bestFit="1" customWidth="1"/>
    <col min="455" max="455" width="9.140625" style="213"/>
    <col min="456" max="456" width="21" style="213" bestFit="1" customWidth="1"/>
    <col min="457" max="461" width="9.140625" style="213"/>
    <col min="462" max="462" width="26" style="213" bestFit="1" customWidth="1"/>
    <col min="463" max="484" width="9.140625" style="213"/>
    <col min="485" max="485" width="18" style="213" bestFit="1" customWidth="1"/>
    <col min="486" max="486" width="9.140625" style="213"/>
    <col min="487" max="487" width="13" style="213" bestFit="1" customWidth="1"/>
    <col min="488" max="488" width="9.140625" style="213"/>
    <col min="489" max="489" width="24" style="213" bestFit="1" customWidth="1"/>
    <col min="490" max="490" width="9.140625" style="213"/>
    <col min="491" max="491" width="20" style="213" bestFit="1" customWidth="1"/>
    <col min="492" max="492" width="9.140625" style="213"/>
    <col min="493" max="493" width="26" style="213" bestFit="1" customWidth="1"/>
    <col min="494" max="512" width="9.140625" style="213"/>
    <col min="513" max="513" width="38" style="213" bestFit="1" customWidth="1"/>
    <col min="514" max="514" width="19" style="213" bestFit="1" customWidth="1"/>
    <col min="515" max="515" width="21" style="213" bestFit="1" customWidth="1"/>
    <col min="516" max="517" width="19" style="213" bestFit="1" customWidth="1"/>
    <col min="518" max="518" width="10" style="213" bestFit="1" customWidth="1"/>
    <col min="519" max="519" width="13" style="213" bestFit="1" customWidth="1"/>
    <col min="520" max="520" width="9.140625" style="213"/>
    <col min="521" max="521" width="14" style="213" bestFit="1" customWidth="1"/>
    <col min="522" max="522" width="16" style="213" bestFit="1" customWidth="1"/>
    <col min="523" max="523" width="10" style="213" bestFit="1" customWidth="1"/>
    <col min="524" max="524" width="26" style="213" bestFit="1" customWidth="1"/>
    <col min="525" max="525" width="25" style="213" bestFit="1" customWidth="1"/>
    <col min="526" max="526" width="26" style="213" bestFit="1" customWidth="1"/>
    <col min="527" max="532" width="9.140625" style="213"/>
    <col min="533" max="533" width="15" style="213" bestFit="1" customWidth="1"/>
    <col min="534" max="534" width="21" style="213" bestFit="1" customWidth="1"/>
    <col min="535" max="535" width="20" style="213" bestFit="1" customWidth="1"/>
    <col min="536" max="536" width="18" style="213" bestFit="1" customWidth="1"/>
    <col min="537" max="537" width="9.140625" style="213"/>
    <col min="538" max="538" width="18" style="213" bestFit="1" customWidth="1"/>
    <col min="539" max="539" width="9.140625" style="213"/>
    <col min="540" max="540" width="25" style="213" bestFit="1" customWidth="1"/>
    <col min="541" max="541" width="26" style="213" bestFit="1" customWidth="1"/>
    <col min="542" max="569" width="9.140625" style="213"/>
    <col min="570" max="571" width="10" style="213" bestFit="1" customWidth="1"/>
    <col min="572" max="572" width="9" style="213" bestFit="1" customWidth="1"/>
    <col min="573" max="573" width="10" style="213" bestFit="1" customWidth="1"/>
    <col min="574" max="575" width="9" style="213" bestFit="1" customWidth="1"/>
    <col min="576" max="576" width="10" style="213" bestFit="1" customWidth="1"/>
    <col min="577" max="577" width="11" style="213" bestFit="1" customWidth="1"/>
    <col min="578" max="578" width="9" style="213" bestFit="1" customWidth="1"/>
    <col min="579" max="579" width="9.140625" style="213"/>
    <col min="580" max="580" width="9" style="213" bestFit="1" customWidth="1"/>
    <col min="581" max="582" width="10" style="213" bestFit="1" customWidth="1"/>
    <col min="583" max="583" width="13" style="213" bestFit="1" customWidth="1"/>
    <col min="584" max="584" width="19" style="213" bestFit="1" customWidth="1"/>
    <col min="585" max="585" width="9.140625" style="213"/>
    <col min="586" max="586" width="15" style="213" bestFit="1" customWidth="1"/>
    <col min="587" max="588" width="9.140625" style="213"/>
    <col min="589" max="589" width="13" style="213" bestFit="1" customWidth="1"/>
    <col min="590" max="590" width="14" style="213" bestFit="1" customWidth="1"/>
    <col min="591" max="596" width="9.140625" style="213"/>
    <col min="597" max="597" width="13" style="213" bestFit="1" customWidth="1"/>
    <col min="598" max="598" width="14" style="213" bestFit="1" customWidth="1"/>
    <col min="599" max="606" width="9.140625" style="213"/>
    <col min="607" max="607" width="15" style="213" bestFit="1" customWidth="1"/>
    <col min="608" max="615" width="9.140625" style="213"/>
    <col min="616" max="616" width="15" style="213" bestFit="1" customWidth="1"/>
    <col min="617" max="624" width="9.140625" style="213"/>
    <col min="625" max="625" width="15" style="213" bestFit="1" customWidth="1"/>
    <col min="626" max="672" width="9.140625" style="213"/>
    <col min="673" max="673" width="18" style="213" bestFit="1" customWidth="1"/>
    <col min="674" max="674" width="22" style="213" bestFit="1" customWidth="1"/>
    <col min="675" max="675" width="17" style="213" bestFit="1" customWidth="1"/>
    <col min="676" max="680" width="18" style="213" bestFit="1" customWidth="1"/>
    <col min="681" max="681" width="13" style="213" bestFit="1" customWidth="1"/>
    <col min="682" max="682" width="9.140625" style="213"/>
    <col min="683" max="683" width="18" style="213" bestFit="1" customWidth="1"/>
    <col min="684" max="684" width="22" style="213" bestFit="1" customWidth="1"/>
    <col min="685" max="685" width="17" style="213" bestFit="1" customWidth="1"/>
    <col min="686" max="690" width="18" style="213" bestFit="1" customWidth="1"/>
    <col min="691" max="691" width="13" style="213" bestFit="1" customWidth="1"/>
    <col min="692" max="692" width="9.140625" style="213"/>
    <col min="693" max="693" width="26" style="213" bestFit="1" customWidth="1"/>
    <col min="694" max="694" width="9.140625" style="213"/>
    <col min="695" max="695" width="26" style="213" bestFit="1" customWidth="1"/>
    <col min="696" max="696" width="14" style="213" bestFit="1" customWidth="1"/>
    <col min="697" max="697" width="9.140625" style="213"/>
    <col min="698" max="698" width="25" style="213" bestFit="1" customWidth="1"/>
    <col min="699" max="699" width="9.140625" style="213"/>
    <col min="700" max="700" width="13" style="213" bestFit="1" customWidth="1"/>
    <col min="701" max="703" width="9.140625" style="213"/>
    <col min="704" max="704" width="18" style="213" bestFit="1" customWidth="1"/>
    <col min="705" max="709" width="9.140625" style="213"/>
    <col min="710" max="710" width="11" style="213" bestFit="1" customWidth="1"/>
    <col min="711" max="711" width="9.140625" style="213"/>
    <col min="712" max="712" width="21" style="213" bestFit="1" customWidth="1"/>
    <col min="713" max="717" width="9.140625" style="213"/>
    <col min="718" max="718" width="26" style="213" bestFit="1" customWidth="1"/>
    <col min="719" max="740" width="9.140625" style="213"/>
    <col min="741" max="741" width="18" style="213" bestFit="1" customWidth="1"/>
    <col min="742" max="742" width="9.140625" style="213"/>
    <col min="743" max="743" width="13" style="213" bestFit="1" customWidth="1"/>
    <col min="744" max="744" width="9.140625" style="213"/>
    <col min="745" max="745" width="24" style="213" bestFit="1" customWidth="1"/>
    <col min="746" max="746" width="9.140625" style="213"/>
    <col min="747" max="747" width="20" style="213" bestFit="1" customWidth="1"/>
    <col min="748" max="748" width="9.140625" style="213"/>
    <col min="749" max="749" width="26" style="213" bestFit="1" customWidth="1"/>
    <col min="750" max="768" width="9.140625" style="213"/>
    <col min="769" max="769" width="38" style="213" bestFit="1" customWidth="1"/>
    <col min="770" max="770" width="19" style="213" bestFit="1" customWidth="1"/>
    <col min="771" max="771" width="21" style="213" bestFit="1" customWidth="1"/>
    <col min="772" max="773" width="19" style="213" bestFit="1" customWidth="1"/>
    <col min="774" max="774" width="10" style="213" bestFit="1" customWidth="1"/>
    <col min="775" max="775" width="13" style="213" bestFit="1" customWidth="1"/>
    <col min="776" max="776" width="9.140625" style="213"/>
    <col min="777" max="777" width="14" style="213" bestFit="1" customWidth="1"/>
    <col min="778" max="778" width="16" style="213" bestFit="1" customWidth="1"/>
    <col min="779" max="779" width="10" style="213" bestFit="1" customWidth="1"/>
    <col min="780" max="780" width="26" style="213" bestFit="1" customWidth="1"/>
    <col min="781" max="781" width="25" style="213" bestFit="1" customWidth="1"/>
    <col min="782" max="782" width="26" style="213" bestFit="1" customWidth="1"/>
    <col min="783" max="788" width="9.140625" style="213"/>
    <col min="789" max="789" width="15" style="213" bestFit="1" customWidth="1"/>
    <col min="790" max="790" width="21" style="213" bestFit="1" customWidth="1"/>
    <col min="791" max="791" width="20" style="213" bestFit="1" customWidth="1"/>
    <col min="792" max="792" width="18" style="213" bestFit="1" customWidth="1"/>
    <col min="793" max="793" width="9.140625" style="213"/>
    <col min="794" max="794" width="18" style="213" bestFit="1" customWidth="1"/>
    <col min="795" max="795" width="9.140625" style="213"/>
    <col min="796" max="796" width="25" style="213" bestFit="1" customWidth="1"/>
    <col min="797" max="797" width="26" style="213" bestFit="1" customWidth="1"/>
    <col min="798" max="825" width="9.140625" style="213"/>
    <col min="826" max="827" width="10" style="213" bestFit="1" customWidth="1"/>
    <col min="828" max="828" width="9" style="213" bestFit="1" customWidth="1"/>
    <col min="829" max="829" width="10" style="213" bestFit="1" customWidth="1"/>
    <col min="830" max="831" width="9" style="213" bestFit="1" customWidth="1"/>
    <col min="832" max="832" width="10" style="213" bestFit="1" customWidth="1"/>
    <col min="833" max="833" width="11" style="213" bestFit="1" customWidth="1"/>
    <col min="834" max="834" width="9" style="213" bestFit="1" customWidth="1"/>
    <col min="835" max="835" width="9.140625" style="213"/>
    <col min="836" max="836" width="9" style="213" bestFit="1" customWidth="1"/>
    <col min="837" max="838" width="10" style="213" bestFit="1" customWidth="1"/>
    <col min="839" max="839" width="13" style="213" bestFit="1" customWidth="1"/>
    <col min="840" max="840" width="19" style="213" bestFit="1" customWidth="1"/>
    <col min="841" max="841" width="9.140625" style="213"/>
    <col min="842" max="842" width="15" style="213" bestFit="1" customWidth="1"/>
    <col min="843" max="844" width="9.140625" style="213"/>
    <col min="845" max="845" width="13" style="213" bestFit="1" customWidth="1"/>
    <col min="846" max="846" width="14" style="213" bestFit="1" customWidth="1"/>
    <col min="847" max="852" width="9.140625" style="213"/>
    <col min="853" max="853" width="13" style="213" bestFit="1" customWidth="1"/>
    <col min="854" max="854" width="14" style="213" bestFit="1" customWidth="1"/>
    <col min="855" max="862" width="9.140625" style="213"/>
    <col min="863" max="863" width="15" style="213" bestFit="1" customWidth="1"/>
    <col min="864" max="871" width="9.140625" style="213"/>
    <col min="872" max="872" width="15" style="213" bestFit="1" customWidth="1"/>
    <col min="873" max="880" width="9.140625" style="213"/>
    <col min="881" max="881" width="15" style="213" bestFit="1" customWidth="1"/>
    <col min="882" max="928" width="9.140625" style="213"/>
    <col min="929" max="929" width="18" style="213" bestFit="1" customWidth="1"/>
    <col min="930" max="930" width="22" style="213" bestFit="1" customWidth="1"/>
    <col min="931" max="931" width="17" style="213" bestFit="1" customWidth="1"/>
    <col min="932" max="936" width="18" style="213" bestFit="1" customWidth="1"/>
    <col min="937" max="937" width="13" style="213" bestFit="1" customWidth="1"/>
    <col min="938" max="938" width="9.140625" style="213"/>
    <col min="939" max="939" width="18" style="213" bestFit="1" customWidth="1"/>
    <col min="940" max="940" width="22" style="213" bestFit="1" customWidth="1"/>
    <col min="941" max="941" width="17" style="213" bestFit="1" customWidth="1"/>
    <col min="942" max="946" width="18" style="213" bestFit="1" customWidth="1"/>
    <col min="947" max="947" width="13" style="213" bestFit="1" customWidth="1"/>
    <col min="948" max="948" width="9.140625" style="213"/>
    <col min="949" max="949" width="26" style="213" bestFit="1" customWidth="1"/>
    <col min="950" max="950" width="9.140625" style="213"/>
    <col min="951" max="951" width="26" style="213" bestFit="1" customWidth="1"/>
    <col min="952" max="952" width="14" style="213" bestFit="1" customWidth="1"/>
    <col min="953" max="953" width="9.140625" style="213"/>
    <col min="954" max="954" width="25" style="213" bestFit="1" customWidth="1"/>
    <col min="955" max="955" width="9.140625" style="213"/>
    <col min="956" max="956" width="13" style="213" bestFit="1" customWidth="1"/>
    <col min="957" max="959" width="9.140625" style="213"/>
    <col min="960" max="960" width="18" style="213" bestFit="1" customWidth="1"/>
    <col min="961" max="965" width="9.140625" style="213"/>
    <col min="966" max="966" width="11" style="213" bestFit="1" customWidth="1"/>
    <col min="967" max="967" width="9.140625" style="213"/>
    <col min="968" max="968" width="21" style="213" bestFit="1" customWidth="1"/>
    <col min="969" max="973" width="9.140625" style="213"/>
    <col min="974" max="974" width="26" style="213" bestFit="1" customWidth="1"/>
    <col min="975" max="996" width="9.140625" style="213"/>
    <col min="997" max="997" width="18" style="213" bestFit="1" customWidth="1"/>
    <col min="998" max="998" width="9.140625" style="213"/>
    <col min="999" max="999" width="13" style="213" bestFit="1" customWidth="1"/>
    <col min="1000" max="1000" width="9.140625" style="213"/>
    <col min="1001" max="1001" width="24" style="213" bestFit="1" customWidth="1"/>
    <col min="1002" max="1002" width="9.140625" style="213"/>
    <col min="1003" max="1003" width="20" style="213" bestFit="1" customWidth="1"/>
    <col min="1004" max="1004" width="9.140625" style="213"/>
    <col min="1005" max="1005" width="26" style="213" bestFit="1" customWidth="1"/>
    <col min="1006" max="1024" width="9.140625" style="213"/>
    <col min="1025" max="1025" width="38" style="213" bestFit="1" customWidth="1"/>
    <col min="1026" max="1026" width="19" style="213" bestFit="1" customWidth="1"/>
    <col min="1027" max="1027" width="21" style="213" bestFit="1" customWidth="1"/>
    <col min="1028" max="1029" width="19" style="213" bestFit="1" customWidth="1"/>
    <col min="1030" max="1030" width="10" style="213" bestFit="1" customWidth="1"/>
    <col min="1031" max="1031" width="13" style="213" bestFit="1" customWidth="1"/>
    <col min="1032" max="1032" width="9.140625" style="213"/>
    <col min="1033" max="1033" width="14" style="213" bestFit="1" customWidth="1"/>
    <col min="1034" max="1034" width="16" style="213" bestFit="1" customWidth="1"/>
    <col min="1035" max="1035" width="10" style="213" bestFit="1" customWidth="1"/>
    <col min="1036" max="1036" width="26" style="213" bestFit="1" customWidth="1"/>
    <col min="1037" max="1037" width="25" style="213" bestFit="1" customWidth="1"/>
    <col min="1038" max="1038" width="26" style="213" bestFit="1" customWidth="1"/>
    <col min="1039" max="1044" width="9.140625" style="213"/>
    <col min="1045" max="1045" width="15" style="213" bestFit="1" customWidth="1"/>
    <col min="1046" max="1046" width="21" style="213" bestFit="1" customWidth="1"/>
    <col min="1047" max="1047" width="20" style="213" bestFit="1" customWidth="1"/>
    <col min="1048" max="1048" width="18" style="213" bestFit="1" customWidth="1"/>
    <col min="1049" max="1049" width="9.140625" style="213"/>
    <col min="1050" max="1050" width="18" style="213" bestFit="1" customWidth="1"/>
    <col min="1051" max="1051" width="9.140625" style="213"/>
    <col min="1052" max="1052" width="25" style="213" bestFit="1" customWidth="1"/>
    <col min="1053" max="1053" width="26" style="213" bestFit="1" customWidth="1"/>
    <col min="1054" max="1081" width="9.140625" style="213"/>
    <col min="1082" max="1083" width="10" style="213" bestFit="1" customWidth="1"/>
    <col min="1084" max="1084" width="9" style="213" bestFit="1" customWidth="1"/>
    <col min="1085" max="1085" width="10" style="213" bestFit="1" customWidth="1"/>
    <col min="1086" max="1087" width="9" style="213" bestFit="1" customWidth="1"/>
    <col min="1088" max="1088" width="10" style="213" bestFit="1" customWidth="1"/>
    <col min="1089" max="1089" width="11" style="213" bestFit="1" customWidth="1"/>
    <col min="1090" max="1090" width="9" style="213" bestFit="1" customWidth="1"/>
    <col min="1091" max="1091" width="9.140625" style="213"/>
    <col min="1092" max="1092" width="9" style="213" bestFit="1" customWidth="1"/>
    <col min="1093" max="1094" width="10" style="213" bestFit="1" customWidth="1"/>
    <col min="1095" max="1095" width="13" style="213" bestFit="1" customWidth="1"/>
    <col min="1096" max="1096" width="19" style="213" bestFit="1" customWidth="1"/>
    <col min="1097" max="1097" width="9.140625" style="213"/>
    <col min="1098" max="1098" width="15" style="213" bestFit="1" customWidth="1"/>
    <col min="1099" max="1100" width="9.140625" style="213"/>
    <col min="1101" max="1101" width="13" style="213" bestFit="1" customWidth="1"/>
    <col min="1102" max="1102" width="14" style="213" bestFit="1" customWidth="1"/>
    <col min="1103" max="1108" width="9.140625" style="213"/>
    <col min="1109" max="1109" width="13" style="213" bestFit="1" customWidth="1"/>
    <col min="1110" max="1110" width="14" style="213" bestFit="1" customWidth="1"/>
    <col min="1111" max="1118" width="9.140625" style="213"/>
    <col min="1119" max="1119" width="15" style="213" bestFit="1" customWidth="1"/>
    <col min="1120" max="1127" width="9.140625" style="213"/>
    <col min="1128" max="1128" width="15" style="213" bestFit="1" customWidth="1"/>
    <col min="1129" max="1136" width="9.140625" style="213"/>
    <col min="1137" max="1137" width="15" style="213" bestFit="1" customWidth="1"/>
    <col min="1138" max="1184" width="9.140625" style="213"/>
    <col min="1185" max="1185" width="18" style="213" bestFit="1" customWidth="1"/>
    <col min="1186" max="1186" width="22" style="213" bestFit="1" customWidth="1"/>
    <col min="1187" max="1187" width="17" style="213" bestFit="1" customWidth="1"/>
    <col min="1188" max="1192" width="18" style="213" bestFit="1" customWidth="1"/>
    <col min="1193" max="1193" width="13" style="213" bestFit="1" customWidth="1"/>
    <col min="1194" max="1194" width="9.140625" style="213"/>
    <col min="1195" max="1195" width="18" style="213" bestFit="1" customWidth="1"/>
    <col min="1196" max="1196" width="22" style="213" bestFit="1" customWidth="1"/>
    <col min="1197" max="1197" width="17" style="213" bestFit="1" customWidth="1"/>
    <col min="1198" max="1202" width="18" style="213" bestFit="1" customWidth="1"/>
    <col min="1203" max="1203" width="13" style="213" bestFit="1" customWidth="1"/>
    <col min="1204" max="1204" width="9.140625" style="213"/>
    <col min="1205" max="1205" width="26" style="213" bestFit="1" customWidth="1"/>
    <col min="1206" max="1206" width="9.140625" style="213"/>
    <col min="1207" max="1207" width="26" style="213" bestFit="1" customWidth="1"/>
    <col min="1208" max="1208" width="14" style="213" bestFit="1" customWidth="1"/>
    <col min="1209" max="1209" width="9.140625" style="213"/>
    <col min="1210" max="1210" width="25" style="213" bestFit="1" customWidth="1"/>
    <col min="1211" max="1211" width="9.140625" style="213"/>
    <col min="1212" max="1212" width="13" style="213" bestFit="1" customWidth="1"/>
    <col min="1213" max="1215" width="9.140625" style="213"/>
    <col min="1216" max="1216" width="18" style="213" bestFit="1" customWidth="1"/>
    <col min="1217" max="1221" width="9.140625" style="213"/>
    <col min="1222" max="1222" width="11" style="213" bestFit="1" customWidth="1"/>
    <col min="1223" max="1223" width="9.140625" style="213"/>
    <col min="1224" max="1224" width="21" style="213" bestFit="1" customWidth="1"/>
    <col min="1225" max="1229" width="9.140625" style="213"/>
    <col min="1230" max="1230" width="26" style="213" bestFit="1" customWidth="1"/>
    <col min="1231" max="1252" width="9.140625" style="213"/>
    <col min="1253" max="1253" width="18" style="213" bestFit="1" customWidth="1"/>
    <col min="1254" max="1254" width="9.140625" style="213"/>
    <col min="1255" max="1255" width="13" style="213" bestFit="1" customWidth="1"/>
    <col min="1256" max="1256" width="9.140625" style="213"/>
    <col min="1257" max="1257" width="24" style="213" bestFit="1" customWidth="1"/>
    <col min="1258" max="1258" width="9.140625" style="213"/>
    <col min="1259" max="1259" width="20" style="213" bestFit="1" customWidth="1"/>
    <col min="1260" max="1260" width="9.140625" style="213"/>
    <col min="1261" max="1261" width="26" style="213" bestFit="1" customWidth="1"/>
    <col min="1262" max="1280" width="9.140625" style="213"/>
    <col min="1281" max="1281" width="38" style="213" bestFit="1" customWidth="1"/>
    <col min="1282" max="1282" width="19" style="213" bestFit="1" customWidth="1"/>
    <col min="1283" max="1283" width="21" style="213" bestFit="1" customWidth="1"/>
    <col min="1284" max="1285" width="19" style="213" bestFit="1" customWidth="1"/>
    <col min="1286" max="1286" width="10" style="213" bestFit="1" customWidth="1"/>
    <col min="1287" max="1287" width="13" style="213" bestFit="1" customWidth="1"/>
    <col min="1288" max="1288" width="9.140625" style="213"/>
    <col min="1289" max="1289" width="14" style="213" bestFit="1" customWidth="1"/>
    <col min="1290" max="1290" width="16" style="213" bestFit="1" customWidth="1"/>
    <col min="1291" max="1291" width="10" style="213" bestFit="1" customWidth="1"/>
    <col min="1292" max="1292" width="26" style="213" bestFit="1" customWidth="1"/>
    <col min="1293" max="1293" width="25" style="213" bestFit="1" customWidth="1"/>
    <col min="1294" max="1294" width="26" style="213" bestFit="1" customWidth="1"/>
    <col min="1295" max="1300" width="9.140625" style="213"/>
    <col min="1301" max="1301" width="15" style="213" bestFit="1" customWidth="1"/>
    <col min="1302" max="1302" width="21" style="213" bestFit="1" customWidth="1"/>
    <col min="1303" max="1303" width="20" style="213" bestFit="1" customWidth="1"/>
    <col min="1304" max="1304" width="18" style="213" bestFit="1" customWidth="1"/>
    <col min="1305" max="1305" width="9.140625" style="213"/>
    <col min="1306" max="1306" width="18" style="213" bestFit="1" customWidth="1"/>
    <col min="1307" max="1307" width="9.140625" style="213"/>
    <col min="1308" max="1308" width="25" style="213" bestFit="1" customWidth="1"/>
    <col min="1309" max="1309" width="26" style="213" bestFit="1" customWidth="1"/>
    <col min="1310" max="1337" width="9.140625" style="213"/>
    <col min="1338" max="1339" width="10" style="213" bestFit="1" customWidth="1"/>
    <col min="1340" max="1340" width="9" style="213" bestFit="1" customWidth="1"/>
    <col min="1341" max="1341" width="10" style="213" bestFit="1" customWidth="1"/>
    <col min="1342" max="1343" width="9" style="213" bestFit="1" customWidth="1"/>
    <col min="1344" max="1344" width="10" style="213" bestFit="1" customWidth="1"/>
    <col min="1345" max="1345" width="11" style="213" bestFit="1" customWidth="1"/>
    <col min="1346" max="1346" width="9" style="213" bestFit="1" customWidth="1"/>
    <col min="1347" max="1347" width="9.140625" style="213"/>
    <col min="1348" max="1348" width="9" style="213" bestFit="1" customWidth="1"/>
    <col min="1349" max="1350" width="10" style="213" bestFit="1" customWidth="1"/>
    <col min="1351" max="1351" width="13" style="213" bestFit="1" customWidth="1"/>
    <col min="1352" max="1352" width="19" style="213" bestFit="1" customWidth="1"/>
    <col min="1353" max="1353" width="9.140625" style="213"/>
    <col min="1354" max="1354" width="15" style="213" bestFit="1" customWidth="1"/>
    <col min="1355" max="1356" width="9.140625" style="213"/>
    <col min="1357" max="1357" width="13" style="213" bestFit="1" customWidth="1"/>
    <col min="1358" max="1358" width="14" style="213" bestFit="1" customWidth="1"/>
    <col min="1359" max="1364" width="9.140625" style="213"/>
    <col min="1365" max="1365" width="13" style="213" bestFit="1" customWidth="1"/>
    <col min="1366" max="1366" width="14" style="213" bestFit="1" customWidth="1"/>
    <col min="1367" max="1374" width="9.140625" style="213"/>
    <col min="1375" max="1375" width="15" style="213" bestFit="1" customWidth="1"/>
    <col min="1376" max="1383" width="9.140625" style="213"/>
    <col min="1384" max="1384" width="15" style="213" bestFit="1" customWidth="1"/>
    <col min="1385" max="1392" width="9.140625" style="213"/>
    <col min="1393" max="1393" width="15" style="213" bestFit="1" customWidth="1"/>
    <col min="1394" max="1440" width="9.140625" style="213"/>
    <col min="1441" max="1441" width="18" style="213" bestFit="1" customWidth="1"/>
    <col min="1442" max="1442" width="22" style="213" bestFit="1" customWidth="1"/>
    <col min="1443" max="1443" width="17" style="213" bestFit="1" customWidth="1"/>
    <col min="1444" max="1448" width="18" style="213" bestFit="1" customWidth="1"/>
    <col min="1449" max="1449" width="13" style="213" bestFit="1" customWidth="1"/>
    <col min="1450" max="1450" width="9.140625" style="213"/>
    <col min="1451" max="1451" width="18" style="213" bestFit="1" customWidth="1"/>
    <col min="1452" max="1452" width="22" style="213" bestFit="1" customWidth="1"/>
    <col min="1453" max="1453" width="17" style="213" bestFit="1" customWidth="1"/>
    <col min="1454" max="1458" width="18" style="213" bestFit="1" customWidth="1"/>
    <col min="1459" max="1459" width="13" style="213" bestFit="1" customWidth="1"/>
    <col min="1460" max="1460" width="9.140625" style="213"/>
    <col min="1461" max="1461" width="26" style="213" bestFit="1" customWidth="1"/>
    <col min="1462" max="1462" width="9.140625" style="213"/>
    <col min="1463" max="1463" width="26" style="213" bestFit="1" customWidth="1"/>
    <col min="1464" max="1464" width="14" style="213" bestFit="1" customWidth="1"/>
    <col min="1465" max="1465" width="9.140625" style="213"/>
    <col min="1466" max="1466" width="25" style="213" bestFit="1" customWidth="1"/>
    <col min="1467" max="1467" width="9.140625" style="213"/>
    <col min="1468" max="1468" width="13" style="213" bestFit="1" customWidth="1"/>
    <col min="1469" max="1471" width="9.140625" style="213"/>
    <col min="1472" max="1472" width="18" style="213" bestFit="1" customWidth="1"/>
    <col min="1473" max="1477" width="9.140625" style="213"/>
    <col min="1478" max="1478" width="11" style="213" bestFit="1" customWidth="1"/>
    <col min="1479" max="1479" width="9.140625" style="213"/>
    <col min="1480" max="1480" width="21" style="213" bestFit="1" customWidth="1"/>
    <col min="1481" max="1485" width="9.140625" style="213"/>
    <col min="1486" max="1486" width="26" style="213" bestFit="1" customWidth="1"/>
    <col min="1487" max="1508" width="9.140625" style="213"/>
    <col min="1509" max="1509" width="18" style="213" bestFit="1" customWidth="1"/>
    <col min="1510" max="1510" width="9.140625" style="213"/>
    <col min="1511" max="1511" width="13" style="213" bestFit="1" customWidth="1"/>
    <col min="1512" max="1512" width="9.140625" style="213"/>
    <col min="1513" max="1513" width="24" style="213" bestFit="1" customWidth="1"/>
    <col min="1514" max="1514" width="9.140625" style="213"/>
    <col min="1515" max="1515" width="20" style="213" bestFit="1" customWidth="1"/>
    <col min="1516" max="1516" width="9.140625" style="213"/>
    <col min="1517" max="1517" width="26" style="213" bestFit="1" customWidth="1"/>
    <col min="1518" max="1536" width="9.140625" style="213"/>
    <col min="1537" max="1537" width="38" style="213" bestFit="1" customWidth="1"/>
    <col min="1538" max="1538" width="19" style="213" bestFit="1" customWidth="1"/>
    <col min="1539" max="1539" width="21" style="213" bestFit="1" customWidth="1"/>
    <col min="1540" max="1541" width="19" style="213" bestFit="1" customWidth="1"/>
    <col min="1542" max="1542" width="10" style="213" bestFit="1" customWidth="1"/>
    <col min="1543" max="1543" width="13" style="213" bestFit="1" customWidth="1"/>
    <col min="1544" max="1544" width="9.140625" style="213"/>
    <col min="1545" max="1545" width="14" style="213" bestFit="1" customWidth="1"/>
    <col min="1546" max="1546" width="16" style="213" bestFit="1" customWidth="1"/>
    <col min="1547" max="1547" width="10" style="213" bestFit="1" customWidth="1"/>
    <col min="1548" max="1548" width="26" style="213" bestFit="1" customWidth="1"/>
    <col min="1549" max="1549" width="25" style="213" bestFit="1" customWidth="1"/>
    <col min="1550" max="1550" width="26" style="213" bestFit="1" customWidth="1"/>
    <col min="1551" max="1556" width="9.140625" style="213"/>
    <col min="1557" max="1557" width="15" style="213" bestFit="1" customWidth="1"/>
    <col min="1558" max="1558" width="21" style="213" bestFit="1" customWidth="1"/>
    <col min="1559" max="1559" width="20" style="213" bestFit="1" customWidth="1"/>
    <col min="1560" max="1560" width="18" style="213" bestFit="1" customWidth="1"/>
    <col min="1561" max="1561" width="9.140625" style="213"/>
    <col min="1562" max="1562" width="18" style="213" bestFit="1" customWidth="1"/>
    <col min="1563" max="1563" width="9.140625" style="213"/>
    <col min="1564" max="1564" width="25" style="213" bestFit="1" customWidth="1"/>
    <col min="1565" max="1565" width="26" style="213" bestFit="1" customWidth="1"/>
    <col min="1566" max="1593" width="9.140625" style="213"/>
    <col min="1594" max="1595" width="10" style="213" bestFit="1" customWidth="1"/>
    <col min="1596" max="1596" width="9" style="213" bestFit="1" customWidth="1"/>
    <col min="1597" max="1597" width="10" style="213" bestFit="1" customWidth="1"/>
    <col min="1598" max="1599" width="9" style="213" bestFit="1" customWidth="1"/>
    <col min="1600" max="1600" width="10" style="213" bestFit="1" customWidth="1"/>
    <col min="1601" max="1601" width="11" style="213" bestFit="1" customWidth="1"/>
    <col min="1602" max="1602" width="9" style="213" bestFit="1" customWidth="1"/>
    <col min="1603" max="1603" width="9.140625" style="213"/>
    <col min="1604" max="1604" width="9" style="213" bestFit="1" customWidth="1"/>
    <col min="1605" max="1606" width="10" style="213" bestFit="1" customWidth="1"/>
    <col min="1607" max="1607" width="13" style="213" bestFit="1" customWidth="1"/>
    <col min="1608" max="1608" width="19" style="213" bestFit="1" customWidth="1"/>
    <col min="1609" max="1609" width="9.140625" style="213"/>
    <col min="1610" max="1610" width="15" style="213" bestFit="1" customWidth="1"/>
    <col min="1611" max="1612" width="9.140625" style="213"/>
    <col min="1613" max="1613" width="13" style="213" bestFit="1" customWidth="1"/>
    <col min="1614" max="1614" width="14" style="213" bestFit="1" customWidth="1"/>
    <col min="1615" max="1620" width="9.140625" style="213"/>
    <col min="1621" max="1621" width="13" style="213" bestFit="1" customWidth="1"/>
    <col min="1622" max="1622" width="14" style="213" bestFit="1" customWidth="1"/>
    <col min="1623" max="1630" width="9.140625" style="213"/>
    <col min="1631" max="1631" width="15" style="213" bestFit="1" customWidth="1"/>
    <col min="1632" max="1639" width="9.140625" style="213"/>
    <col min="1640" max="1640" width="15" style="213" bestFit="1" customWidth="1"/>
    <col min="1641" max="1648" width="9.140625" style="213"/>
    <col min="1649" max="1649" width="15" style="213" bestFit="1" customWidth="1"/>
    <col min="1650" max="1696" width="9.140625" style="213"/>
    <col min="1697" max="1697" width="18" style="213" bestFit="1" customWidth="1"/>
    <col min="1698" max="1698" width="22" style="213" bestFit="1" customWidth="1"/>
    <col min="1699" max="1699" width="17" style="213" bestFit="1" customWidth="1"/>
    <col min="1700" max="1704" width="18" style="213" bestFit="1" customWidth="1"/>
    <col min="1705" max="1705" width="13" style="213" bestFit="1" customWidth="1"/>
    <col min="1706" max="1706" width="9.140625" style="213"/>
    <col min="1707" max="1707" width="18" style="213" bestFit="1" customWidth="1"/>
    <col min="1708" max="1708" width="22" style="213" bestFit="1" customWidth="1"/>
    <col min="1709" max="1709" width="17" style="213" bestFit="1" customWidth="1"/>
    <col min="1710" max="1714" width="18" style="213" bestFit="1" customWidth="1"/>
    <col min="1715" max="1715" width="13" style="213" bestFit="1" customWidth="1"/>
    <col min="1716" max="1716" width="9.140625" style="213"/>
    <col min="1717" max="1717" width="26" style="213" bestFit="1" customWidth="1"/>
    <col min="1718" max="1718" width="9.140625" style="213"/>
    <col min="1719" max="1719" width="26" style="213" bestFit="1" customWidth="1"/>
    <col min="1720" max="1720" width="14" style="213" bestFit="1" customWidth="1"/>
    <col min="1721" max="1721" width="9.140625" style="213"/>
    <col min="1722" max="1722" width="25" style="213" bestFit="1" customWidth="1"/>
    <col min="1723" max="1723" width="9.140625" style="213"/>
    <col min="1724" max="1724" width="13" style="213" bestFit="1" customWidth="1"/>
    <col min="1725" max="1727" width="9.140625" style="213"/>
    <col min="1728" max="1728" width="18" style="213" bestFit="1" customWidth="1"/>
    <col min="1729" max="1733" width="9.140625" style="213"/>
    <col min="1734" max="1734" width="11" style="213" bestFit="1" customWidth="1"/>
    <col min="1735" max="1735" width="9.140625" style="213"/>
    <col min="1736" max="1736" width="21" style="213" bestFit="1" customWidth="1"/>
    <col min="1737" max="1741" width="9.140625" style="213"/>
    <col min="1742" max="1742" width="26" style="213" bestFit="1" customWidth="1"/>
    <col min="1743" max="1764" width="9.140625" style="213"/>
    <col min="1765" max="1765" width="18" style="213" bestFit="1" customWidth="1"/>
    <col min="1766" max="1766" width="9.140625" style="213"/>
    <col min="1767" max="1767" width="13" style="213" bestFit="1" customWidth="1"/>
    <col min="1768" max="1768" width="9.140625" style="213"/>
    <col min="1769" max="1769" width="24" style="213" bestFit="1" customWidth="1"/>
    <col min="1770" max="1770" width="9.140625" style="213"/>
    <col min="1771" max="1771" width="20" style="213" bestFit="1" customWidth="1"/>
    <col min="1772" max="1772" width="9.140625" style="213"/>
    <col min="1773" max="1773" width="26" style="213" bestFit="1" customWidth="1"/>
    <col min="1774" max="1792" width="9.140625" style="213"/>
    <col min="1793" max="1793" width="38" style="213" bestFit="1" customWidth="1"/>
    <col min="1794" max="1794" width="19" style="213" bestFit="1" customWidth="1"/>
    <col min="1795" max="1795" width="21" style="213" bestFit="1" customWidth="1"/>
    <col min="1796" max="1797" width="19" style="213" bestFit="1" customWidth="1"/>
    <col min="1798" max="1798" width="10" style="213" bestFit="1" customWidth="1"/>
    <col min="1799" max="1799" width="13" style="213" bestFit="1" customWidth="1"/>
    <col min="1800" max="1800" width="9.140625" style="213"/>
    <col min="1801" max="1801" width="14" style="213" bestFit="1" customWidth="1"/>
    <col min="1802" max="1802" width="16" style="213" bestFit="1" customWidth="1"/>
    <col min="1803" max="1803" width="10" style="213" bestFit="1" customWidth="1"/>
    <col min="1804" max="1804" width="26" style="213" bestFit="1" customWidth="1"/>
    <col min="1805" max="1805" width="25" style="213" bestFit="1" customWidth="1"/>
    <col min="1806" max="1806" width="26" style="213" bestFit="1" customWidth="1"/>
    <col min="1807" max="1812" width="9.140625" style="213"/>
    <col min="1813" max="1813" width="15" style="213" bestFit="1" customWidth="1"/>
    <col min="1814" max="1814" width="21" style="213" bestFit="1" customWidth="1"/>
    <col min="1815" max="1815" width="20" style="213" bestFit="1" customWidth="1"/>
    <col min="1816" max="1816" width="18" style="213" bestFit="1" customWidth="1"/>
    <col min="1817" max="1817" width="9.140625" style="213"/>
    <col min="1818" max="1818" width="18" style="213" bestFit="1" customWidth="1"/>
    <col min="1819" max="1819" width="9.140625" style="213"/>
    <col min="1820" max="1820" width="25" style="213" bestFit="1" customWidth="1"/>
    <col min="1821" max="1821" width="26" style="213" bestFit="1" customWidth="1"/>
    <col min="1822" max="1849" width="9.140625" style="213"/>
    <col min="1850" max="1851" width="10" style="213" bestFit="1" customWidth="1"/>
    <col min="1852" max="1852" width="9" style="213" bestFit="1" customWidth="1"/>
    <col min="1853" max="1853" width="10" style="213" bestFit="1" customWidth="1"/>
    <col min="1854" max="1855" width="9" style="213" bestFit="1" customWidth="1"/>
    <col min="1856" max="1856" width="10" style="213" bestFit="1" customWidth="1"/>
    <col min="1857" max="1857" width="11" style="213" bestFit="1" customWidth="1"/>
    <col min="1858" max="1858" width="9" style="213" bestFit="1" customWidth="1"/>
    <col min="1859" max="1859" width="9.140625" style="213"/>
    <col min="1860" max="1860" width="9" style="213" bestFit="1" customWidth="1"/>
    <col min="1861" max="1862" width="10" style="213" bestFit="1" customWidth="1"/>
    <col min="1863" max="1863" width="13" style="213" bestFit="1" customWidth="1"/>
    <col min="1864" max="1864" width="19" style="213" bestFit="1" customWidth="1"/>
    <col min="1865" max="1865" width="9.140625" style="213"/>
    <col min="1866" max="1866" width="15" style="213" bestFit="1" customWidth="1"/>
    <col min="1867" max="1868" width="9.140625" style="213"/>
    <col min="1869" max="1869" width="13" style="213" bestFit="1" customWidth="1"/>
    <col min="1870" max="1870" width="14" style="213" bestFit="1" customWidth="1"/>
    <col min="1871" max="1876" width="9.140625" style="213"/>
    <col min="1877" max="1877" width="13" style="213" bestFit="1" customWidth="1"/>
    <col min="1878" max="1878" width="14" style="213" bestFit="1" customWidth="1"/>
    <col min="1879" max="1886" width="9.140625" style="213"/>
    <col min="1887" max="1887" width="15" style="213" bestFit="1" customWidth="1"/>
    <col min="1888" max="1895" width="9.140625" style="213"/>
    <col min="1896" max="1896" width="15" style="213" bestFit="1" customWidth="1"/>
    <col min="1897" max="1904" width="9.140625" style="213"/>
    <col min="1905" max="1905" width="15" style="213" bestFit="1" customWidth="1"/>
    <col min="1906" max="1952" width="9.140625" style="213"/>
    <col min="1953" max="1953" width="18" style="213" bestFit="1" customWidth="1"/>
    <col min="1954" max="1954" width="22" style="213" bestFit="1" customWidth="1"/>
    <col min="1955" max="1955" width="17" style="213" bestFit="1" customWidth="1"/>
    <col min="1956" max="1960" width="18" style="213" bestFit="1" customWidth="1"/>
    <col min="1961" max="1961" width="13" style="213" bestFit="1" customWidth="1"/>
    <col min="1962" max="1962" width="9.140625" style="213"/>
    <col min="1963" max="1963" width="18" style="213" bestFit="1" customWidth="1"/>
    <col min="1964" max="1964" width="22" style="213" bestFit="1" customWidth="1"/>
    <col min="1965" max="1965" width="17" style="213" bestFit="1" customWidth="1"/>
    <col min="1966" max="1970" width="18" style="213" bestFit="1" customWidth="1"/>
    <col min="1971" max="1971" width="13" style="213" bestFit="1" customWidth="1"/>
    <col min="1972" max="1972" width="9.140625" style="213"/>
    <col min="1973" max="1973" width="26" style="213" bestFit="1" customWidth="1"/>
    <col min="1974" max="1974" width="9.140625" style="213"/>
    <col min="1975" max="1975" width="26" style="213" bestFit="1" customWidth="1"/>
    <col min="1976" max="1976" width="14" style="213" bestFit="1" customWidth="1"/>
    <col min="1977" max="1977" width="9.140625" style="213"/>
    <col min="1978" max="1978" width="25" style="213" bestFit="1" customWidth="1"/>
    <col min="1979" max="1979" width="9.140625" style="213"/>
    <col min="1980" max="1980" width="13" style="213" bestFit="1" customWidth="1"/>
    <col min="1981" max="1983" width="9.140625" style="213"/>
    <col min="1984" max="1984" width="18" style="213" bestFit="1" customWidth="1"/>
    <col min="1985" max="1989" width="9.140625" style="213"/>
    <col min="1990" max="1990" width="11" style="213" bestFit="1" customWidth="1"/>
    <col min="1991" max="1991" width="9.140625" style="213"/>
    <col min="1992" max="1992" width="21" style="213" bestFit="1" customWidth="1"/>
    <col min="1993" max="1997" width="9.140625" style="213"/>
    <col min="1998" max="1998" width="26" style="213" bestFit="1" customWidth="1"/>
    <col min="1999" max="2020" width="9.140625" style="213"/>
    <col min="2021" max="2021" width="18" style="213" bestFit="1" customWidth="1"/>
    <col min="2022" max="2022" width="9.140625" style="213"/>
    <col min="2023" max="2023" width="13" style="213" bestFit="1" customWidth="1"/>
    <col min="2024" max="2024" width="9.140625" style="213"/>
    <col min="2025" max="2025" width="24" style="213" bestFit="1" customWidth="1"/>
    <col min="2026" max="2026" width="9.140625" style="213"/>
    <col min="2027" max="2027" width="20" style="213" bestFit="1" customWidth="1"/>
    <col min="2028" max="2028" width="9.140625" style="213"/>
    <col min="2029" max="2029" width="26" style="213" bestFit="1" customWidth="1"/>
    <col min="2030" max="2048" width="9.140625" style="213"/>
    <col min="2049" max="2049" width="38" style="213" bestFit="1" customWidth="1"/>
    <col min="2050" max="2050" width="19" style="213" bestFit="1" customWidth="1"/>
    <col min="2051" max="2051" width="21" style="213" bestFit="1" customWidth="1"/>
    <col min="2052" max="2053" width="19" style="213" bestFit="1" customWidth="1"/>
    <col min="2054" max="2054" width="10" style="213" bestFit="1" customWidth="1"/>
    <col min="2055" max="2055" width="13" style="213" bestFit="1" customWidth="1"/>
    <col min="2056" max="2056" width="9.140625" style="213"/>
    <col min="2057" max="2057" width="14" style="213" bestFit="1" customWidth="1"/>
    <col min="2058" max="2058" width="16" style="213" bestFit="1" customWidth="1"/>
    <col min="2059" max="2059" width="10" style="213" bestFit="1" customWidth="1"/>
    <col min="2060" max="2060" width="26" style="213" bestFit="1" customWidth="1"/>
    <col min="2061" max="2061" width="25" style="213" bestFit="1" customWidth="1"/>
    <col min="2062" max="2062" width="26" style="213" bestFit="1" customWidth="1"/>
    <col min="2063" max="2068" width="9.140625" style="213"/>
    <col min="2069" max="2069" width="15" style="213" bestFit="1" customWidth="1"/>
    <col min="2070" max="2070" width="21" style="213" bestFit="1" customWidth="1"/>
    <col min="2071" max="2071" width="20" style="213" bestFit="1" customWidth="1"/>
    <col min="2072" max="2072" width="18" style="213" bestFit="1" customWidth="1"/>
    <col min="2073" max="2073" width="9.140625" style="213"/>
    <col min="2074" max="2074" width="18" style="213" bestFit="1" customWidth="1"/>
    <col min="2075" max="2075" width="9.140625" style="213"/>
    <col min="2076" max="2076" width="25" style="213" bestFit="1" customWidth="1"/>
    <col min="2077" max="2077" width="26" style="213" bestFit="1" customWidth="1"/>
    <col min="2078" max="2105" width="9.140625" style="213"/>
    <col min="2106" max="2107" width="10" style="213" bestFit="1" customWidth="1"/>
    <col min="2108" max="2108" width="9" style="213" bestFit="1" customWidth="1"/>
    <col min="2109" max="2109" width="10" style="213" bestFit="1" customWidth="1"/>
    <col min="2110" max="2111" width="9" style="213" bestFit="1" customWidth="1"/>
    <col min="2112" max="2112" width="10" style="213" bestFit="1" customWidth="1"/>
    <col min="2113" max="2113" width="11" style="213" bestFit="1" customWidth="1"/>
    <col min="2114" max="2114" width="9" style="213" bestFit="1" customWidth="1"/>
    <col min="2115" max="2115" width="9.140625" style="213"/>
    <col min="2116" max="2116" width="9" style="213" bestFit="1" customWidth="1"/>
    <col min="2117" max="2118" width="10" style="213" bestFit="1" customWidth="1"/>
    <col min="2119" max="2119" width="13" style="213" bestFit="1" customWidth="1"/>
    <col min="2120" max="2120" width="19" style="213" bestFit="1" customWidth="1"/>
    <col min="2121" max="2121" width="9.140625" style="213"/>
    <col min="2122" max="2122" width="15" style="213" bestFit="1" customWidth="1"/>
    <col min="2123" max="2124" width="9.140625" style="213"/>
    <col min="2125" max="2125" width="13" style="213" bestFit="1" customWidth="1"/>
    <col min="2126" max="2126" width="14" style="213" bestFit="1" customWidth="1"/>
    <col min="2127" max="2132" width="9.140625" style="213"/>
    <col min="2133" max="2133" width="13" style="213" bestFit="1" customWidth="1"/>
    <col min="2134" max="2134" width="14" style="213" bestFit="1" customWidth="1"/>
    <col min="2135" max="2142" width="9.140625" style="213"/>
    <col min="2143" max="2143" width="15" style="213" bestFit="1" customWidth="1"/>
    <col min="2144" max="2151" width="9.140625" style="213"/>
    <col min="2152" max="2152" width="15" style="213" bestFit="1" customWidth="1"/>
    <col min="2153" max="2160" width="9.140625" style="213"/>
    <col min="2161" max="2161" width="15" style="213" bestFit="1" customWidth="1"/>
    <col min="2162" max="2208" width="9.140625" style="213"/>
    <col min="2209" max="2209" width="18" style="213" bestFit="1" customWidth="1"/>
    <col min="2210" max="2210" width="22" style="213" bestFit="1" customWidth="1"/>
    <col min="2211" max="2211" width="17" style="213" bestFit="1" customWidth="1"/>
    <col min="2212" max="2216" width="18" style="213" bestFit="1" customWidth="1"/>
    <col min="2217" max="2217" width="13" style="213" bestFit="1" customWidth="1"/>
    <col min="2218" max="2218" width="9.140625" style="213"/>
    <col min="2219" max="2219" width="18" style="213" bestFit="1" customWidth="1"/>
    <col min="2220" max="2220" width="22" style="213" bestFit="1" customWidth="1"/>
    <col min="2221" max="2221" width="17" style="213" bestFit="1" customWidth="1"/>
    <col min="2222" max="2226" width="18" style="213" bestFit="1" customWidth="1"/>
    <col min="2227" max="2227" width="13" style="213" bestFit="1" customWidth="1"/>
    <col min="2228" max="2228" width="9.140625" style="213"/>
    <col min="2229" max="2229" width="26" style="213" bestFit="1" customWidth="1"/>
    <col min="2230" max="2230" width="9.140625" style="213"/>
    <col min="2231" max="2231" width="26" style="213" bestFit="1" customWidth="1"/>
    <col min="2232" max="2232" width="14" style="213" bestFit="1" customWidth="1"/>
    <col min="2233" max="2233" width="9.140625" style="213"/>
    <col min="2234" max="2234" width="25" style="213" bestFit="1" customWidth="1"/>
    <col min="2235" max="2235" width="9.140625" style="213"/>
    <col min="2236" max="2236" width="13" style="213" bestFit="1" customWidth="1"/>
    <col min="2237" max="2239" width="9.140625" style="213"/>
    <col min="2240" max="2240" width="18" style="213" bestFit="1" customWidth="1"/>
    <col min="2241" max="2245" width="9.140625" style="213"/>
    <col min="2246" max="2246" width="11" style="213" bestFit="1" customWidth="1"/>
    <col min="2247" max="2247" width="9.140625" style="213"/>
    <col min="2248" max="2248" width="21" style="213" bestFit="1" customWidth="1"/>
    <col min="2249" max="2253" width="9.140625" style="213"/>
    <col min="2254" max="2254" width="26" style="213" bestFit="1" customWidth="1"/>
    <col min="2255" max="2276" width="9.140625" style="213"/>
    <col min="2277" max="2277" width="18" style="213" bestFit="1" customWidth="1"/>
    <col min="2278" max="2278" width="9.140625" style="213"/>
    <col min="2279" max="2279" width="13" style="213" bestFit="1" customWidth="1"/>
    <col min="2280" max="2280" width="9.140625" style="213"/>
    <col min="2281" max="2281" width="24" style="213" bestFit="1" customWidth="1"/>
    <col min="2282" max="2282" width="9.140625" style="213"/>
    <col min="2283" max="2283" width="20" style="213" bestFit="1" customWidth="1"/>
    <col min="2284" max="2284" width="9.140625" style="213"/>
    <col min="2285" max="2285" width="26" style="213" bestFit="1" customWidth="1"/>
    <col min="2286" max="2304" width="9.140625" style="213"/>
    <col min="2305" max="2305" width="38" style="213" bestFit="1" customWidth="1"/>
    <col min="2306" max="2306" width="19" style="213" bestFit="1" customWidth="1"/>
    <col min="2307" max="2307" width="21" style="213" bestFit="1" customWidth="1"/>
    <col min="2308" max="2309" width="19" style="213" bestFit="1" customWidth="1"/>
    <col min="2310" max="2310" width="10" style="213" bestFit="1" customWidth="1"/>
    <col min="2311" max="2311" width="13" style="213" bestFit="1" customWidth="1"/>
    <col min="2312" max="2312" width="9.140625" style="213"/>
    <col min="2313" max="2313" width="14" style="213" bestFit="1" customWidth="1"/>
    <col min="2314" max="2314" width="16" style="213" bestFit="1" customWidth="1"/>
    <col min="2315" max="2315" width="10" style="213" bestFit="1" customWidth="1"/>
    <col min="2316" max="2316" width="26" style="213" bestFit="1" customWidth="1"/>
    <col min="2317" max="2317" width="25" style="213" bestFit="1" customWidth="1"/>
    <col min="2318" max="2318" width="26" style="213" bestFit="1" customWidth="1"/>
    <col min="2319" max="2324" width="9.140625" style="213"/>
    <col min="2325" max="2325" width="15" style="213" bestFit="1" customWidth="1"/>
    <col min="2326" max="2326" width="21" style="213" bestFit="1" customWidth="1"/>
    <col min="2327" max="2327" width="20" style="213" bestFit="1" customWidth="1"/>
    <col min="2328" max="2328" width="18" style="213" bestFit="1" customWidth="1"/>
    <col min="2329" max="2329" width="9.140625" style="213"/>
    <col min="2330" max="2330" width="18" style="213" bestFit="1" customWidth="1"/>
    <col min="2331" max="2331" width="9.140625" style="213"/>
    <col min="2332" max="2332" width="25" style="213" bestFit="1" customWidth="1"/>
    <col min="2333" max="2333" width="26" style="213" bestFit="1" customWidth="1"/>
    <col min="2334" max="2361" width="9.140625" style="213"/>
    <col min="2362" max="2363" width="10" style="213" bestFit="1" customWidth="1"/>
    <col min="2364" max="2364" width="9" style="213" bestFit="1" customWidth="1"/>
    <col min="2365" max="2365" width="10" style="213" bestFit="1" customWidth="1"/>
    <col min="2366" max="2367" width="9" style="213" bestFit="1" customWidth="1"/>
    <col min="2368" max="2368" width="10" style="213" bestFit="1" customWidth="1"/>
    <col min="2369" max="2369" width="11" style="213" bestFit="1" customWidth="1"/>
    <col min="2370" max="2370" width="9" style="213" bestFit="1" customWidth="1"/>
    <col min="2371" max="2371" width="9.140625" style="213"/>
    <col min="2372" max="2372" width="9" style="213" bestFit="1" customWidth="1"/>
    <col min="2373" max="2374" width="10" style="213" bestFit="1" customWidth="1"/>
    <col min="2375" max="2375" width="13" style="213" bestFit="1" customWidth="1"/>
    <col min="2376" max="2376" width="19" style="213" bestFit="1" customWidth="1"/>
    <col min="2377" max="2377" width="9.140625" style="213"/>
    <col min="2378" max="2378" width="15" style="213" bestFit="1" customWidth="1"/>
    <col min="2379" max="2380" width="9.140625" style="213"/>
    <col min="2381" max="2381" width="13" style="213" bestFit="1" customWidth="1"/>
    <col min="2382" max="2382" width="14" style="213" bestFit="1" customWidth="1"/>
    <col min="2383" max="2388" width="9.140625" style="213"/>
    <col min="2389" max="2389" width="13" style="213" bestFit="1" customWidth="1"/>
    <col min="2390" max="2390" width="14" style="213" bestFit="1" customWidth="1"/>
    <col min="2391" max="2398" width="9.140625" style="213"/>
    <col min="2399" max="2399" width="15" style="213" bestFit="1" customWidth="1"/>
    <col min="2400" max="2407" width="9.140625" style="213"/>
    <col min="2408" max="2408" width="15" style="213" bestFit="1" customWidth="1"/>
    <col min="2409" max="2416" width="9.140625" style="213"/>
    <col min="2417" max="2417" width="15" style="213" bestFit="1" customWidth="1"/>
    <col min="2418" max="2464" width="9.140625" style="213"/>
    <col min="2465" max="2465" width="18" style="213" bestFit="1" customWidth="1"/>
    <col min="2466" max="2466" width="22" style="213" bestFit="1" customWidth="1"/>
    <col min="2467" max="2467" width="17" style="213" bestFit="1" customWidth="1"/>
    <col min="2468" max="2472" width="18" style="213" bestFit="1" customWidth="1"/>
    <col min="2473" max="2473" width="13" style="213" bestFit="1" customWidth="1"/>
    <col min="2474" max="2474" width="9.140625" style="213"/>
    <col min="2475" max="2475" width="18" style="213" bestFit="1" customWidth="1"/>
    <col min="2476" max="2476" width="22" style="213" bestFit="1" customWidth="1"/>
    <col min="2477" max="2477" width="17" style="213" bestFit="1" customWidth="1"/>
    <col min="2478" max="2482" width="18" style="213" bestFit="1" customWidth="1"/>
    <col min="2483" max="2483" width="13" style="213" bestFit="1" customWidth="1"/>
    <col min="2484" max="2484" width="9.140625" style="213"/>
    <col min="2485" max="2485" width="26" style="213" bestFit="1" customWidth="1"/>
    <col min="2486" max="2486" width="9.140625" style="213"/>
    <col min="2487" max="2487" width="26" style="213" bestFit="1" customWidth="1"/>
    <col min="2488" max="2488" width="14" style="213" bestFit="1" customWidth="1"/>
    <col min="2489" max="2489" width="9.140625" style="213"/>
    <col min="2490" max="2490" width="25" style="213" bestFit="1" customWidth="1"/>
    <col min="2491" max="2491" width="9.140625" style="213"/>
    <col min="2492" max="2492" width="13" style="213" bestFit="1" customWidth="1"/>
    <col min="2493" max="2495" width="9.140625" style="213"/>
    <col min="2496" max="2496" width="18" style="213" bestFit="1" customWidth="1"/>
    <col min="2497" max="2501" width="9.140625" style="213"/>
    <col min="2502" max="2502" width="11" style="213" bestFit="1" customWidth="1"/>
    <col min="2503" max="2503" width="9.140625" style="213"/>
    <col min="2504" max="2504" width="21" style="213" bestFit="1" customWidth="1"/>
    <col min="2505" max="2509" width="9.140625" style="213"/>
    <col min="2510" max="2510" width="26" style="213" bestFit="1" customWidth="1"/>
    <col min="2511" max="2532" width="9.140625" style="213"/>
    <col min="2533" max="2533" width="18" style="213" bestFit="1" customWidth="1"/>
    <col min="2534" max="2534" width="9.140625" style="213"/>
    <col min="2535" max="2535" width="13" style="213" bestFit="1" customWidth="1"/>
    <col min="2536" max="2536" width="9.140625" style="213"/>
    <col min="2537" max="2537" width="24" style="213" bestFit="1" customWidth="1"/>
    <col min="2538" max="2538" width="9.140625" style="213"/>
    <col min="2539" max="2539" width="20" style="213" bestFit="1" customWidth="1"/>
    <col min="2540" max="2540" width="9.140625" style="213"/>
    <col min="2541" max="2541" width="26" style="213" bestFit="1" customWidth="1"/>
    <col min="2542" max="2560" width="9.140625" style="213"/>
    <col min="2561" max="2561" width="38" style="213" bestFit="1" customWidth="1"/>
    <col min="2562" max="2562" width="19" style="213" bestFit="1" customWidth="1"/>
    <col min="2563" max="2563" width="21" style="213" bestFit="1" customWidth="1"/>
    <col min="2564" max="2565" width="19" style="213" bestFit="1" customWidth="1"/>
    <col min="2566" max="2566" width="10" style="213" bestFit="1" customWidth="1"/>
    <col min="2567" max="2567" width="13" style="213" bestFit="1" customWidth="1"/>
    <col min="2568" max="2568" width="9.140625" style="213"/>
    <col min="2569" max="2569" width="14" style="213" bestFit="1" customWidth="1"/>
    <col min="2570" max="2570" width="16" style="213" bestFit="1" customWidth="1"/>
    <col min="2571" max="2571" width="10" style="213" bestFit="1" customWidth="1"/>
    <col min="2572" max="2572" width="26" style="213" bestFit="1" customWidth="1"/>
    <col min="2573" max="2573" width="25" style="213" bestFit="1" customWidth="1"/>
    <col min="2574" max="2574" width="26" style="213" bestFit="1" customWidth="1"/>
    <col min="2575" max="2580" width="9.140625" style="213"/>
    <col min="2581" max="2581" width="15" style="213" bestFit="1" customWidth="1"/>
    <col min="2582" max="2582" width="21" style="213" bestFit="1" customWidth="1"/>
    <col min="2583" max="2583" width="20" style="213" bestFit="1" customWidth="1"/>
    <col min="2584" max="2584" width="18" style="213" bestFit="1" customWidth="1"/>
    <col min="2585" max="2585" width="9.140625" style="213"/>
    <col min="2586" max="2586" width="18" style="213" bestFit="1" customWidth="1"/>
    <col min="2587" max="2587" width="9.140625" style="213"/>
    <col min="2588" max="2588" width="25" style="213" bestFit="1" customWidth="1"/>
    <col min="2589" max="2589" width="26" style="213" bestFit="1" customWidth="1"/>
    <col min="2590" max="2617" width="9.140625" style="213"/>
    <col min="2618" max="2619" width="10" style="213" bestFit="1" customWidth="1"/>
    <col min="2620" max="2620" width="9" style="213" bestFit="1" customWidth="1"/>
    <col min="2621" max="2621" width="10" style="213" bestFit="1" customWidth="1"/>
    <col min="2622" max="2623" width="9" style="213" bestFit="1" customWidth="1"/>
    <col min="2624" max="2624" width="10" style="213" bestFit="1" customWidth="1"/>
    <col min="2625" max="2625" width="11" style="213" bestFit="1" customWidth="1"/>
    <col min="2626" max="2626" width="9" style="213" bestFit="1" customWidth="1"/>
    <col min="2627" max="2627" width="9.140625" style="213"/>
    <col min="2628" max="2628" width="9" style="213" bestFit="1" customWidth="1"/>
    <col min="2629" max="2630" width="10" style="213" bestFit="1" customWidth="1"/>
    <col min="2631" max="2631" width="13" style="213" bestFit="1" customWidth="1"/>
    <col min="2632" max="2632" width="19" style="213" bestFit="1" customWidth="1"/>
    <col min="2633" max="2633" width="9.140625" style="213"/>
    <col min="2634" max="2634" width="15" style="213" bestFit="1" customWidth="1"/>
    <col min="2635" max="2636" width="9.140625" style="213"/>
    <col min="2637" max="2637" width="13" style="213" bestFit="1" customWidth="1"/>
    <col min="2638" max="2638" width="14" style="213" bestFit="1" customWidth="1"/>
    <col min="2639" max="2644" width="9.140625" style="213"/>
    <col min="2645" max="2645" width="13" style="213" bestFit="1" customWidth="1"/>
    <col min="2646" max="2646" width="14" style="213" bestFit="1" customWidth="1"/>
    <col min="2647" max="2654" width="9.140625" style="213"/>
    <col min="2655" max="2655" width="15" style="213" bestFit="1" customWidth="1"/>
    <col min="2656" max="2663" width="9.140625" style="213"/>
    <col min="2664" max="2664" width="15" style="213" bestFit="1" customWidth="1"/>
    <col min="2665" max="2672" width="9.140625" style="213"/>
    <col min="2673" max="2673" width="15" style="213" bestFit="1" customWidth="1"/>
    <col min="2674" max="2720" width="9.140625" style="213"/>
    <col min="2721" max="2721" width="18" style="213" bestFit="1" customWidth="1"/>
    <col min="2722" max="2722" width="22" style="213" bestFit="1" customWidth="1"/>
    <col min="2723" max="2723" width="17" style="213" bestFit="1" customWidth="1"/>
    <col min="2724" max="2728" width="18" style="213" bestFit="1" customWidth="1"/>
    <col min="2729" max="2729" width="13" style="213" bestFit="1" customWidth="1"/>
    <col min="2730" max="2730" width="9.140625" style="213"/>
    <col min="2731" max="2731" width="18" style="213" bestFit="1" customWidth="1"/>
    <col min="2732" max="2732" width="22" style="213" bestFit="1" customWidth="1"/>
    <col min="2733" max="2733" width="17" style="213" bestFit="1" customWidth="1"/>
    <col min="2734" max="2738" width="18" style="213" bestFit="1" customWidth="1"/>
    <col min="2739" max="2739" width="13" style="213" bestFit="1" customWidth="1"/>
    <col min="2740" max="2740" width="9.140625" style="213"/>
    <col min="2741" max="2741" width="26" style="213" bestFit="1" customWidth="1"/>
    <col min="2742" max="2742" width="9.140625" style="213"/>
    <col min="2743" max="2743" width="26" style="213" bestFit="1" customWidth="1"/>
    <col min="2744" max="2744" width="14" style="213" bestFit="1" customWidth="1"/>
    <col min="2745" max="2745" width="9.140625" style="213"/>
    <col min="2746" max="2746" width="25" style="213" bestFit="1" customWidth="1"/>
    <col min="2747" max="2747" width="9.140625" style="213"/>
    <col min="2748" max="2748" width="13" style="213" bestFit="1" customWidth="1"/>
    <col min="2749" max="2751" width="9.140625" style="213"/>
    <col min="2752" max="2752" width="18" style="213" bestFit="1" customWidth="1"/>
    <col min="2753" max="2757" width="9.140625" style="213"/>
    <col min="2758" max="2758" width="11" style="213" bestFit="1" customWidth="1"/>
    <col min="2759" max="2759" width="9.140625" style="213"/>
    <col min="2760" max="2760" width="21" style="213" bestFit="1" customWidth="1"/>
    <col min="2761" max="2765" width="9.140625" style="213"/>
    <col min="2766" max="2766" width="26" style="213" bestFit="1" customWidth="1"/>
    <col min="2767" max="2788" width="9.140625" style="213"/>
    <col min="2789" max="2789" width="18" style="213" bestFit="1" customWidth="1"/>
    <col min="2790" max="2790" width="9.140625" style="213"/>
    <col min="2791" max="2791" width="13" style="213" bestFit="1" customWidth="1"/>
    <col min="2792" max="2792" width="9.140625" style="213"/>
    <col min="2793" max="2793" width="24" style="213" bestFit="1" customWidth="1"/>
    <col min="2794" max="2794" width="9.140625" style="213"/>
    <col min="2795" max="2795" width="20" style="213" bestFit="1" customWidth="1"/>
    <col min="2796" max="2796" width="9.140625" style="213"/>
    <col min="2797" max="2797" width="26" style="213" bestFit="1" customWidth="1"/>
    <col min="2798" max="2816" width="9.140625" style="213"/>
    <col min="2817" max="2817" width="38" style="213" bestFit="1" customWidth="1"/>
    <col min="2818" max="2818" width="19" style="213" bestFit="1" customWidth="1"/>
    <col min="2819" max="2819" width="21" style="213" bestFit="1" customWidth="1"/>
    <col min="2820" max="2821" width="19" style="213" bestFit="1" customWidth="1"/>
    <col min="2822" max="2822" width="10" style="213" bestFit="1" customWidth="1"/>
    <col min="2823" max="2823" width="13" style="213" bestFit="1" customWidth="1"/>
    <col min="2824" max="2824" width="9.140625" style="213"/>
    <col min="2825" max="2825" width="14" style="213" bestFit="1" customWidth="1"/>
    <col min="2826" max="2826" width="16" style="213" bestFit="1" customWidth="1"/>
    <col min="2827" max="2827" width="10" style="213" bestFit="1" customWidth="1"/>
    <col min="2828" max="2828" width="26" style="213" bestFit="1" customWidth="1"/>
    <col min="2829" max="2829" width="25" style="213" bestFit="1" customWidth="1"/>
    <col min="2830" max="2830" width="26" style="213" bestFit="1" customWidth="1"/>
    <col min="2831" max="2836" width="9.140625" style="213"/>
    <col min="2837" max="2837" width="15" style="213" bestFit="1" customWidth="1"/>
    <col min="2838" max="2838" width="21" style="213" bestFit="1" customWidth="1"/>
    <col min="2839" max="2839" width="20" style="213" bestFit="1" customWidth="1"/>
    <col min="2840" max="2840" width="18" style="213" bestFit="1" customWidth="1"/>
    <col min="2841" max="2841" width="9.140625" style="213"/>
    <col min="2842" max="2842" width="18" style="213" bestFit="1" customWidth="1"/>
    <col min="2843" max="2843" width="9.140625" style="213"/>
    <col min="2844" max="2844" width="25" style="213" bestFit="1" customWidth="1"/>
    <col min="2845" max="2845" width="26" style="213" bestFit="1" customWidth="1"/>
    <col min="2846" max="2873" width="9.140625" style="213"/>
    <col min="2874" max="2875" width="10" style="213" bestFit="1" customWidth="1"/>
    <col min="2876" max="2876" width="9" style="213" bestFit="1" customWidth="1"/>
    <col min="2877" max="2877" width="10" style="213" bestFit="1" customWidth="1"/>
    <col min="2878" max="2879" width="9" style="213" bestFit="1" customWidth="1"/>
    <col min="2880" max="2880" width="10" style="213" bestFit="1" customWidth="1"/>
    <col min="2881" max="2881" width="11" style="213" bestFit="1" customWidth="1"/>
    <col min="2882" max="2882" width="9" style="213" bestFit="1" customWidth="1"/>
    <col min="2883" max="2883" width="9.140625" style="213"/>
    <col min="2884" max="2884" width="9" style="213" bestFit="1" customWidth="1"/>
    <col min="2885" max="2886" width="10" style="213" bestFit="1" customWidth="1"/>
    <col min="2887" max="2887" width="13" style="213" bestFit="1" customWidth="1"/>
    <col min="2888" max="2888" width="19" style="213" bestFit="1" customWidth="1"/>
    <col min="2889" max="2889" width="9.140625" style="213"/>
    <col min="2890" max="2890" width="15" style="213" bestFit="1" customWidth="1"/>
    <col min="2891" max="2892" width="9.140625" style="213"/>
    <col min="2893" max="2893" width="13" style="213" bestFit="1" customWidth="1"/>
    <col min="2894" max="2894" width="14" style="213" bestFit="1" customWidth="1"/>
    <col min="2895" max="2900" width="9.140625" style="213"/>
    <col min="2901" max="2901" width="13" style="213" bestFit="1" customWidth="1"/>
    <col min="2902" max="2902" width="14" style="213" bestFit="1" customWidth="1"/>
    <col min="2903" max="2910" width="9.140625" style="213"/>
    <col min="2911" max="2911" width="15" style="213" bestFit="1" customWidth="1"/>
    <col min="2912" max="2919" width="9.140625" style="213"/>
    <col min="2920" max="2920" width="15" style="213" bestFit="1" customWidth="1"/>
    <col min="2921" max="2928" width="9.140625" style="213"/>
    <col min="2929" max="2929" width="15" style="213" bestFit="1" customWidth="1"/>
    <col min="2930" max="2976" width="9.140625" style="213"/>
    <col min="2977" max="2977" width="18" style="213" bestFit="1" customWidth="1"/>
    <col min="2978" max="2978" width="22" style="213" bestFit="1" customWidth="1"/>
    <col min="2979" max="2979" width="17" style="213" bestFit="1" customWidth="1"/>
    <col min="2980" max="2984" width="18" style="213" bestFit="1" customWidth="1"/>
    <col min="2985" max="2985" width="13" style="213" bestFit="1" customWidth="1"/>
    <col min="2986" max="2986" width="9.140625" style="213"/>
    <col min="2987" max="2987" width="18" style="213" bestFit="1" customWidth="1"/>
    <col min="2988" max="2988" width="22" style="213" bestFit="1" customWidth="1"/>
    <col min="2989" max="2989" width="17" style="213" bestFit="1" customWidth="1"/>
    <col min="2990" max="2994" width="18" style="213" bestFit="1" customWidth="1"/>
    <col min="2995" max="2995" width="13" style="213" bestFit="1" customWidth="1"/>
    <col min="2996" max="2996" width="9.140625" style="213"/>
    <col min="2997" max="2997" width="26" style="213" bestFit="1" customWidth="1"/>
    <col min="2998" max="2998" width="9.140625" style="213"/>
    <col min="2999" max="2999" width="26" style="213" bestFit="1" customWidth="1"/>
    <col min="3000" max="3000" width="14" style="213" bestFit="1" customWidth="1"/>
    <col min="3001" max="3001" width="9.140625" style="213"/>
    <col min="3002" max="3002" width="25" style="213" bestFit="1" customWidth="1"/>
    <col min="3003" max="3003" width="9.140625" style="213"/>
    <col min="3004" max="3004" width="13" style="213" bestFit="1" customWidth="1"/>
    <col min="3005" max="3007" width="9.140625" style="213"/>
    <col min="3008" max="3008" width="18" style="213" bestFit="1" customWidth="1"/>
    <col min="3009" max="3013" width="9.140625" style="213"/>
    <col min="3014" max="3014" width="11" style="213" bestFit="1" customWidth="1"/>
    <col min="3015" max="3015" width="9.140625" style="213"/>
    <col min="3016" max="3016" width="21" style="213" bestFit="1" customWidth="1"/>
    <col min="3017" max="3021" width="9.140625" style="213"/>
    <col min="3022" max="3022" width="26" style="213" bestFit="1" customWidth="1"/>
    <col min="3023" max="3044" width="9.140625" style="213"/>
    <col min="3045" max="3045" width="18" style="213" bestFit="1" customWidth="1"/>
    <col min="3046" max="3046" width="9.140625" style="213"/>
    <col min="3047" max="3047" width="13" style="213" bestFit="1" customWidth="1"/>
    <col min="3048" max="3048" width="9.140625" style="213"/>
    <col min="3049" max="3049" width="24" style="213" bestFit="1" customWidth="1"/>
    <col min="3050" max="3050" width="9.140625" style="213"/>
    <col min="3051" max="3051" width="20" style="213" bestFit="1" customWidth="1"/>
    <col min="3052" max="3052" width="9.140625" style="213"/>
    <col min="3053" max="3053" width="26" style="213" bestFit="1" customWidth="1"/>
    <col min="3054" max="3072" width="9.140625" style="213"/>
    <col min="3073" max="3073" width="38" style="213" bestFit="1" customWidth="1"/>
    <col min="3074" max="3074" width="19" style="213" bestFit="1" customWidth="1"/>
    <col min="3075" max="3075" width="21" style="213" bestFit="1" customWidth="1"/>
    <col min="3076" max="3077" width="19" style="213" bestFit="1" customWidth="1"/>
    <col min="3078" max="3078" width="10" style="213" bestFit="1" customWidth="1"/>
    <col min="3079" max="3079" width="13" style="213" bestFit="1" customWidth="1"/>
    <col min="3080" max="3080" width="9.140625" style="213"/>
    <col min="3081" max="3081" width="14" style="213" bestFit="1" customWidth="1"/>
    <col min="3082" max="3082" width="16" style="213" bestFit="1" customWidth="1"/>
    <col min="3083" max="3083" width="10" style="213" bestFit="1" customWidth="1"/>
    <col min="3084" max="3084" width="26" style="213" bestFit="1" customWidth="1"/>
    <col min="3085" max="3085" width="25" style="213" bestFit="1" customWidth="1"/>
    <col min="3086" max="3086" width="26" style="213" bestFit="1" customWidth="1"/>
    <col min="3087" max="3092" width="9.140625" style="213"/>
    <col min="3093" max="3093" width="15" style="213" bestFit="1" customWidth="1"/>
    <col min="3094" max="3094" width="21" style="213" bestFit="1" customWidth="1"/>
    <col min="3095" max="3095" width="20" style="213" bestFit="1" customWidth="1"/>
    <col min="3096" max="3096" width="18" style="213" bestFit="1" customWidth="1"/>
    <col min="3097" max="3097" width="9.140625" style="213"/>
    <col min="3098" max="3098" width="18" style="213" bestFit="1" customWidth="1"/>
    <col min="3099" max="3099" width="9.140625" style="213"/>
    <col min="3100" max="3100" width="25" style="213" bestFit="1" customWidth="1"/>
    <col min="3101" max="3101" width="26" style="213" bestFit="1" customWidth="1"/>
    <col min="3102" max="3129" width="9.140625" style="213"/>
    <col min="3130" max="3131" width="10" style="213" bestFit="1" customWidth="1"/>
    <col min="3132" max="3132" width="9" style="213" bestFit="1" customWidth="1"/>
    <col min="3133" max="3133" width="10" style="213" bestFit="1" customWidth="1"/>
    <col min="3134" max="3135" width="9" style="213" bestFit="1" customWidth="1"/>
    <col min="3136" max="3136" width="10" style="213" bestFit="1" customWidth="1"/>
    <col min="3137" max="3137" width="11" style="213" bestFit="1" customWidth="1"/>
    <col min="3138" max="3138" width="9" style="213" bestFit="1" customWidth="1"/>
    <col min="3139" max="3139" width="9.140625" style="213"/>
    <col min="3140" max="3140" width="9" style="213" bestFit="1" customWidth="1"/>
    <col min="3141" max="3142" width="10" style="213" bestFit="1" customWidth="1"/>
    <col min="3143" max="3143" width="13" style="213" bestFit="1" customWidth="1"/>
    <col min="3144" max="3144" width="19" style="213" bestFit="1" customWidth="1"/>
    <col min="3145" max="3145" width="9.140625" style="213"/>
    <col min="3146" max="3146" width="15" style="213" bestFit="1" customWidth="1"/>
    <col min="3147" max="3148" width="9.140625" style="213"/>
    <col min="3149" max="3149" width="13" style="213" bestFit="1" customWidth="1"/>
    <col min="3150" max="3150" width="14" style="213" bestFit="1" customWidth="1"/>
    <col min="3151" max="3156" width="9.140625" style="213"/>
    <col min="3157" max="3157" width="13" style="213" bestFit="1" customWidth="1"/>
    <col min="3158" max="3158" width="14" style="213" bestFit="1" customWidth="1"/>
    <col min="3159" max="3166" width="9.140625" style="213"/>
    <col min="3167" max="3167" width="15" style="213" bestFit="1" customWidth="1"/>
    <col min="3168" max="3175" width="9.140625" style="213"/>
    <col min="3176" max="3176" width="15" style="213" bestFit="1" customWidth="1"/>
    <col min="3177" max="3184" width="9.140625" style="213"/>
    <col min="3185" max="3185" width="15" style="213" bestFit="1" customWidth="1"/>
    <col min="3186" max="3232" width="9.140625" style="213"/>
    <col min="3233" max="3233" width="18" style="213" bestFit="1" customWidth="1"/>
    <col min="3234" max="3234" width="22" style="213" bestFit="1" customWidth="1"/>
    <col min="3235" max="3235" width="17" style="213" bestFit="1" customWidth="1"/>
    <col min="3236" max="3240" width="18" style="213" bestFit="1" customWidth="1"/>
    <col min="3241" max="3241" width="13" style="213" bestFit="1" customWidth="1"/>
    <col min="3242" max="3242" width="9.140625" style="213"/>
    <col min="3243" max="3243" width="18" style="213" bestFit="1" customWidth="1"/>
    <col min="3244" max="3244" width="22" style="213" bestFit="1" customWidth="1"/>
    <col min="3245" max="3245" width="17" style="213" bestFit="1" customWidth="1"/>
    <col min="3246" max="3250" width="18" style="213" bestFit="1" customWidth="1"/>
    <col min="3251" max="3251" width="13" style="213" bestFit="1" customWidth="1"/>
    <col min="3252" max="3252" width="9.140625" style="213"/>
    <col min="3253" max="3253" width="26" style="213" bestFit="1" customWidth="1"/>
    <col min="3254" max="3254" width="9.140625" style="213"/>
    <col min="3255" max="3255" width="26" style="213" bestFit="1" customWidth="1"/>
    <col min="3256" max="3256" width="14" style="213" bestFit="1" customWidth="1"/>
    <col min="3257" max="3257" width="9.140625" style="213"/>
    <col min="3258" max="3258" width="25" style="213" bestFit="1" customWidth="1"/>
    <col min="3259" max="3259" width="9.140625" style="213"/>
    <col min="3260" max="3260" width="13" style="213" bestFit="1" customWidth="1"/>
    <col min="3261" max="3263" width="9.140625" style="213"/>
    <col min="3264" max="3264" width="18" style="213" bestFit="1" customWidth="1"/>
    <col min="3265" max="3269" width="9.140625" style="213"/>
    <col min="3270" max="3270" width="11" style="213" bestFit="1" customWidth="1"/>
    <col min="3271" max="3271" width="9.140625" style="213"/>
    <col min="3272" max="3272" width="21" style="213" bestFit="1" customWidth="1"/>
    <col min="3273" max="3277" width="9.140625" style="213"/>
    <col min="3278" max="3278" width="26" style="213" bestFit="1" customWidth="1"/>
    <col min="3279" max="3300" width="9.140625" style="213"/>
    <col min="3301" max="3301" width="18" style="213" bestFit="1" customWidth="1"/>
    <col min="3302" max="3302" width="9.140625" style="213"/>
    <col min="3303" max="3303" width="13" style="213" bestFit="1" customWidth="1"/>
    <col min="3304" max="3304" width="9.140625" style="213"/>
    <col min="3305" max="3305" width="24" style="213" bestFit="1" customWidth="1"/>
    <col min="3306" max="3306" width="9.140625" style="213"/>
    <col min="3307" max="3307" width="20" style="213" bestFit="1" customWidth="1"/>
    <col min="3308" max="3308" width="9.140625" style="213"/>
    <col min="3309" max="3309" width="26" style="213" bestFit="1" customWidth="1"/>
    <col min="3310" max="3328" width="9.140625" style="213"/>
    <col min="3329" max="3329" width="38" style="213" bestFit="1" customWidth="1"/>
    <col min="3330" max="3330" width="19" style="213" bestFit="1" customWidth="1"/>
    <col min="3331" max="3331" width="21" style="213" bestFit="1" customWidth="1"/>
    <col min="3332" max="3333" width="19" style="213" bestFit="1" customWidth="1"/>
    <col min="3334" max="3334" width="10" style="213" bestFit="1" customWidth="1"/>
    <col min="3335" max="3335" width="13" style="213" bestFit="1" customWidth="1"/>
    <col min="3336" max="3336" width="9.140625" style="213"/>
    <col min="3337" max="3337" width="14" style="213" bestFit="1" customWidth="1"/>
    <col min="3338" max="3338" width="16" style="213" bestFit="1" customWidth="1"/>
    <col min="3339" max="3339" width="10" style="213" bestFit="1" customWidth="1"/>
    <col min="3340" max="3340" width="26" style="213" bestFit="1" customWidth="1"/>
    <col min="3341" max="3341" width="25" style="213" bestFit="1" customWidth="1"/>
    <col min="3342" max="3342" width="26" style="213" bestFit="1" customWidth="1"/>
    <col min="3343" max="3348" width="9.140625" style="213"/>
    <col min="3349" max="3349" width="15" style="213" bestFit="1" customWidth="1"/>
    <col min="3350" max="3350" width="21" style="213" bestFit="1" customWidth="1"/>
    <col min="3351" max="3351" width="20" style="213" bestFit="1" customWidth="1"/>
    <col min="3352" max="3352" width="18" style="213" bestFit="1" customWidth="1"/>
    <col min="3353" max="3353" width="9.140625" style="213"/>
    <col min="3354" max="3354" width="18" style="213" bestFit="1" customWidth="1"/>
    <col min="3355" max="3355" width="9.140625" style="213"/>
    <col min="3356" max="3356" width="25" style="213" bestFit="1" customWidth="1"/>
    <col min="3357" max="3357" width="26" style="213" bestFit="1" customWidth="1"/>
    <col min="3358" max="3385" width="9.140625" style="213"/>
    <col min="3386" max="3387" width="10" style="213" bestFit="1" customWidth="1"/>
    <col min="3388" max="3388" width="9" style="213" bestFit="1" customWidth="1"/>
    <col min="3389" max="3389" width="10" style="213" bestFit="1" customWidth="1"/>
    <col min="3390" max="3391" width="9" style="213" bestFit="1" customWidth="1"/>
    <col min="3392" max="3392" width="10" style="213" bestFit="1" customWidth="1"/>
    <col min="3393" max="3393" width="11" style="213" bestFit="1" customWidth="1"/>
    <col min="3394" max="3394" width="9" style="213" bestFit="1" customWidth="1"/>
    <col min="3395" max="3395" width="9.140625" style="213"/>
    <col min="3396" max="3396" width="9" style="213" bestFit="1" customWidth="1"/>
    <col min="3397" max="3398" width="10" style="213" bestFit="1" customWidth="1"/>
    <col min="3399" max="3399" width="13" style="213" bestFit="1" customWidth="1"/>
    <col min="3400" max="3400" width="19" style="213" bestFit="1" customWidth="1"/>
    <col min="3401" max="3401" width="9.140625" style="213"/>
    <col min="3402" max="3402" width="15" style="213" bestFit="1" customWidth="1"/>
    <col min="3403" max="3404" width="9.140625" style="213"/>
    <col min="3405" max="3405" width="13" style="213" bestFit="1" customWidth="1"/>
    <col min="3406" max="3406" width="14" style="213" bestFit="1" customWidth="1"/>
    <col min="3407" max="3412" width="9.140625" style="213"/>
    <col min="3413" max="3413" width="13" style="213" bestFit="1" customWidth="1"/>
    <col min="3414" max="3414" width="14" style="213" bestFit="1" customWidth="1"/>
    <col min="3415" max="3422" width="9.140625" style="213"/>
    <col min="3423" max="3423" width="15" style="213" bestFit="1" customWidth="1"/>
    <col min="3424" max="3431" width="9.140625" style="213"/>
    <col min="3432" max="3432" width="15" style="213" bestFit="1" customWidth="1"/>
    <col min="3433" max="3440" width="9.140625" style="213"/>
    <col min="3441" max="3441" width="15" style="213" bestFit="1" customWidth="1"/>
    <col min="3442" max="3488" width="9.140625" style="213"/>
    <col min="3489" max="3489" width="18" style="213" bestFit="1" customWidth="1"/>
    <col min="3490" max="3490" width="22" style="213" bestFit="1" customWidth="1"/>
    <col min="3491" max="3491" width="17" style="213" bestFit="1" customWidth="1"/>
    <col min="3492" max="3496" width="18" style="213" bestFit="1" customWidth="1"/>
    <col min="3497" max="3497" width="13" style="213" bestFit="1" customWidth="1"/>
    <col min="3498" max="3498" width="9.140625" style="213"/>
    <col min="3499" max="3499" width="18" style="213" bestFit="1" customWidth="1"/>
    <col min="3500" max="3500" width="22" style="213" bestFit="1" customWidth="1"/>
    <col min="3501" max="3501" width="17" style="213" bestFit="1" customWidth="1"/>
    <col min="3502" max="3506" width="18" style="213" bestFit="1" customWidth="1"/>
    <col min="3507" max="3507" width="13" style="213" bestFit="1" customWidth="1"/>
    <col min="3508" max="3508" width="9.140625" style="213"/>
    <col min="3509" max="3509" width="26" style="213" bestFit="1" customWidth="1"/>
    <col min="3510" max="3510" width="9.140625" style="213"/>
    <col min="3511" max="3511" width="26" style="213" bestFit="1" customWidth="1"/>
    <col min="3512" max="3512" width="14" style="213" bestFit="1" customWidth="1"/>
    <col min="3513" max="3513" width="9.140625" style="213"/>
    <col min="3514" max="3514" width="25" style="213" bestFit="1" customWidth="1"/>
    <col min="3515" max="3515" width="9.140625" style="213"/>
    <col min="3516" max="3516" width="13" style="213" bestFit="1" customWidth="1"/>
    <col min="3517" max="3519" width="9.140625" style="213"/>
    <col min="3520" max="3520" width="18" style="213" bestFit="1" customWidth="1"/>
    <col min="3521" max="3525" width="9.140625" style="213"/>
    <col min="3526" max="3526" width="11" style="213" bestFit="1" customWidth="1"/>
    <col min="3527" max="3527" width="9.140625" style="213"/>
    <col min="3528" max="3528" width="21" style="213" bestFit="1" customWidth="1"/>
    <col min="3529" max="3533" width="9.140625" style="213"/>
    <col min="3534" max="3534" width="26" style="213" bestFit="1" customWidth="1"/>
    <col min="3535" max="3556" width="9.140625" style="213"/>
    <col min="3557" max="3557" width="18" style="213" bestFit="1" customWidth="1"/>
    <col min="3558" max="3558" width="9.140625" style="213"/>
    <col min="3559" max="3559" width="13" style="213" bestFit="1" customWidth="1"/>
    <col min="3560" max="3560" width="9.140625" style="213"/>
    <col min="3561" max="3561" width="24" style="213" bestFit="1" customWidth="1"/>
    <col min="3562" max="3562" width="9.140625" style="213"/>
    <col min="3563" max="3563" width="20" style="213" bestFit="1" customWidth="1"/>
    <col min="3564" max="3564" width="9.140625" style="213"/>
    <col min="3565" max="3565" width="26" style="213" bestFit="1" customWidth="1"/>
    <col min="3566" max="3584" width="9.140625" style="213"/>
    <col min="3585" max="3585" width="38" style="213" bestFit="1" customWidth="1"/>
    <col min="3586" max="3586" width="19" style="213" bestFit="1" customWidth="1"/>
    <col min="3587" max="3587" width="21" style="213" bestFit="1" customWidth="1"/>
    <col min="3588" max="3589" width="19" style="213" bestFit="1" customWidth="1"/>
    <col min="3590" max="3590" width="10" style="213" bestFit="1" customWidth="1"/>
    <col min="3591" max="3591" width="13" style="213" bestFit="1" customWidth="1"/>
    <col min="3592" max="3592" width="9.140625" style="213"/>
    <col min="3593" max="3593" width="14" style="213" bestFit="1" customWidth="1"/>
    <col min="3594" max="3594" width="16" style="213" bestFit="1" customWidth="1"/>
    <col min="3595" max="3595" width="10" style="213" bestFit="1" customWidth="1"/>
    <col min="3596" max="3596" width="26" style="213" bestFit="1" customWidth="1"/>
    <col min="3597" max="3597" width="25" style="213" bestFit="1" customWidth="1"/>
    <col min="3598" max="3598" width="26" style="213" bestFit="1" customWidth="1"/>
    <col min="3599" max="3604" width="9.140625" style="213"/>
    <col min="3605" max="3605" width="15" style="213" bestFit="1" customWidth="1"/>
    <col min="3606" max="3606" width="21" style="213" bestFit="1" customWidth="1"/>
    <col min="3607" max="3607" width="20" style="213" bestFit="1" customWidth="1"/>
    <col min="3608" max="3608" width="18" style="213" bestFit="1" customWidth="1"/>
    <col min="3609" max="3609" width="9.140625" style="213"/>
    <col min="3610" max="3610" width="18" style="213" bestFit="1" customWidth="1"/>
    <col min="3611" max="3611" width="9.140625" style="213"/>
    <col min="3612" max="3612" width="25" style="213" bestFit="1" customWidth="1"/>
    <col min="3613" max="3613" width="26" style="213" bestFit="1" customWidth="1"/>
    <col min="3614" max="3641" width="9.140625" style="213"/>
    <col min="3642" max="3643" width="10" style="213" bestFit="1" customWidth="1"/>
    <col min="3644" max="3644" width="9" style="213" bestFit="1" customWidth="1"/>
    <col min="3645" max="3645" width="10" style="213" bestFit="1" customWidth="1"/>
    <col min="3646" max="3647" width="9" style="213" bestFit="1" customWidth="1"/>
    <col min="3648" max="3648" width="10" style="213" bestFit="1" customWidth="1"/>
    <col min="3649" max="3649" width="11" style="213" bestFit="1" customWidth="1"/>
    <col min="3650" max="3650" width="9" style="213" bestFit="1" customWidth="1"/>
    <col min="3651" max="3651" width="9.140625" style="213"/>
    <col min="3652" max="3652" width="9" style="213" bestFit="1" customWidth="1"/>
    <col min="3653" max="3654" width="10" style="213" bestFit="1" customWidth="1"/>
    <col min="3655" max="3655" width="13" style="213" bestFit="1" customWidth="1"/>
    <col min="3656" max="3656" width="19" style="213" bestFit="1" customWidth="1"/>
    <col min="3657" max="3657" width="9.140625" style="213"/>
    <col min="3658" max="3658" width="15" style="213" bestFit="1" customWidth="1"/>
    <col min="3659" max="3660" width="9.140625" style="213"/>
    <col min="3661" max="3661" width="13" style="213" bestFit="1" customWidth="1"/>
    <col min="3662" max="3662" width="14" style="213" bestFit="1" customWidth="1"/>
    <col min="3663" max="3668" width="9.140625" style="213"/>
    <col min="3669" max="3669" width="13" style="213" bestFit="1" customWidth="1"/>
    <col min="3670" max="3670" width="14" style="213" bestFit="1" customWidth="1"/>
    <col min="3671" max="3678" width="9.140625" style="213"/>
    <col min="3679" max="3679" width="15" style="213" bestFit="1" customWidth="1"/>
    <col min="3680" max="3687" width="9.140625" style="213"/>
    <col min="3688" max="3688" width="15" style="213" bestFit="1" customWidth="1"/>
    <col min="3689" max="3696" width="9.140625" style="213"/>
    <col min="3697" max="3697" width="15" style="213" bestFit="1" customWidth="1"/>
    <col min="3698" max="3744" width="9.140625" style="213"/>
    <col min="3745" max="3745" width="18" style="213" bestFit="1" customWidth="1"/>
    <col min="3746" max="3746" width="22" style="213" bestFit="1" customWidth="1"/>
    <col min="3747" max="3747" width="17" style="213" bestFit="1" customWidth="1"/>
    <col min="3748" max="3752" width="18" style="213" bestFit="1" customWidth="1"/>
    <col min="3753" max="3753" width="13" style="213" bestFit="1" customWidth="1"/>
    <col min="3754" max="3754" width="9.140625" style="213"/>
    <col min="3755" max="3755" width="18" style="213" bestFit="1" customWidth="1"/>
    <col min="3756" max="3756" width="22" style="213" bestFit="1" customWidth="1"/>
    <col min="3757" max="3757" width="17" style="213" bestFit="1" customWidth="1"/>
    <col min="3758" max="3762" width="18" style="213" bestFit="1" customWidth="1"/>
    <col min="3763" max="3763" width="13" style="213" bestFit="1" customWidth="1"/>
    <col min="3764" max="3764" width="9.140625" style="213"/>
    <col min="3765" max="3765" width="26" style="213" bestFit="1" customWidth="1"/>
    <col min="3766" max="3766" width="9.140625" style="213"/>
    <col min="3767" max="3767" width="26" style="213" bestFit="1" customWidth="1"/>
    <col min="3768" max="3768" width="14" style="213" bestFit="1" customWidth="1"/>
    <col min="3769" max="3769" width="9.140625" style="213"/>
    <col min="3770" max="3770" width="25" style="213" bestFit="1" customWidth="1"/>
    <col min="3771" max="3771" width="9.140625" style="213"/>
    <col min="3772" max="3772" width="13" style="213" bestFit="1" customWidth="1"/>
    <col min="3773" max="3775" width="9.140625" style="213"/>
    <col min="3776" max="3776" width="18" style="213" bestFit="1" customWidth="1"/>
    <col min="3777" max="3781" width="9.140625" style="213"/>
    <col min="3782" max="3782" width="11" style="213" bestFit="1" customWidth="1"/>
    <col min="3783" max="3783" width="9.140625" style="213"/>
    <col min="3784" max="3784" width="21" style="213" bestFit="1" customWidth="1"/>
    <col min="3785" max="3789" width="9.140625" style="213"/>
    <col min="3790" max="3790" width="26" style="213" bestFit="1" customWidth="1"/>
    <col min="3791" max="3812" width="9.140625" style="213"/>
    <col min="3813" max="3813" width="18" style="213" bestFit="1" customWidth="1"/>
    <col min="3814" max="3814" width="9.140625" style="213"/>
    <col min="3815" max="3815" width="13" style="213" bestFit="1" customWidth="1"/>
    <col min="3816" max="3816" width="9.140625" style="213"/>
    <col min="3817" max="3817" width="24" style="213" bestFit="1" customWidth="1"/>
    <col min="3818" max="3818" width="9.140625" style="213"/>
    <col min="3819" max="3819" width="20" style="213" bestFit="1" customWidth="1"/>
    <col min="3820" max="3820" width="9.140625" style="213"/>
    <col min="3821" max="3821" width="26" style="213" bestFit="1" customWidth="1"/>
    <col min="3822" max="3840" width="9.140625" style="213"/>
    <col min="3841" max="3841" width="38" style="213" bestFit="1" customWidth="1"/>
    <col min="3842" max="3842" width="19" style="213" bestFit="1" customWidth="1"/>
    <col min="3843" max="3843" width="21" style="213" bestFit="1" customWidth="1"/>
    <col min="3844" max="3845" width="19" style="213" bestFit="1" customWidth="1"/>
    <col min="3846" max="3846" width="10" style="213" bestFit="1" customWidth="1"/>
    <col min="3847" max="3847" width="13" style="213" bestFit="1" customWidth="1"/>
    <col min="3848" max="3848" width="9.140625" style="213"/>
    <col min="3849" max="3849" width="14" style="213" bestFit="1" customWidth="1"/>
    <col min="3850" max="3850" width="16" style="213" bestFit="1" customWidth="1"/>
    <col min="3851" max="3851" width="10" style="213" bestFit="1" customWidth="1"/>
    <col min="3852" max="3852" width="26" style="213" bestFit="1" customWidth="1"/>
    <col min="3853" max="3853" width="25" style="213" bestFit="1" customWidth="1"/>
    <col min="3854" max="3854" width="26" style="213" bestFit="1" customWidth="1"/>
    <col min="3855" max="3860" width="9.140625" style="213"/>
    <col min="3861" max="3861" width="15" style="213" bestFit="1" customWidth="1"/>
    <col min="3862" max="3862" width="21" style="213" bestFit="1" customWidth="1"/>
    <col min="3863" max="3863" width="20" style="213" bestFit="1" customWidth="1"/>
    <col min="3864" max="3864" width="18" style="213" bestFit="1" customWidth="1"/>
    <col min="3865" max="3865" width="9.140625" style="213"/>
    <col min="3866" max="3866" width="18" style="213" bestFit="1" customWidth="1"/>
    <col min="3867" max="3867" width="9.140625" style="213"/>
    <col min="3868" max="3868" width="25" style="213" bestFit="1" customWidth="1"/>
    <col min="3869" max="3869" width="26" style="213" bestFit="1" customWidth="1"/>
    <col min="3870" max="3897" width="9.140625" style="213"/>
    <col min="3898" max="3899" width="10" style="213" bestFit="1" customWidth="1"/>
    <col min="3900" max="3900" width="9" style="213" bestFit="1" customWidth="1"/>
    <col min="3901" max="3901" width="10" style="213" bestFit="1" customWidth="1"/>
    <col min="3902" max="3903" width="9" style="213" bestFit="1" customWidth="1"/>
    <col min="3904" max="3904" width="10" style="213" bestFit="1" customWidth="1"/>
    <col min="3905" max="3905" width="11" style="213" bestFit="1" customWidth="1"/>
    <col min="3906" max="3906" width="9" style="213" bestFit="1" customWidth="1"/>
    <col min="3907" max="3907" width="9.140625" style="213"/>
    <col min="3908" max="3908" width="9" style="213" bestFit="1" customWidth="1"/>
    <col min="3909" max="3910" width="10" style="213" bestFit="1" customWidth="1"/>
    <col min="3911" max="3911" width="13" style="213" bestFit="1" customWidth="1"/>
    <col min="3912" max="3912" width="19" style="213" bestFit="1" customWidth="1"/>
    <col min="3913" max="3913" width="9.140625" style="213"/>
    <col min="3914" max="3914" width="15" style="213" bestFit="1" customWidth="1"/>
    <col min="3915" max="3916" width="9.140625" style="213"/>
    <col min="3917" max="3917" width="13" style="213" bestFit="1" customWidth="1"/>
    <col min="3918" max="3918" width="14" style="213" bestFit="1" customWidth="1"/>
    <col min="3919" max="3924" width="9.140625" style="213"/>
    <col min="3925" max="3925" width="13" style="213" bestFit="1" customWidth="1"/>
    <col min="3926" max="3926" width="14" style="213" bestFit="1" customWidth="1"/>
    <col min="3927" max="3934" width="9.140625" style="213"/>
    <col min="3935" max="3935" width="15" style="213" bestFit="1" customWidth="1"/>
    <col min="3936" max="3943" width="9.140625" style="213"/>
    <col min="3944" max="3944" width="15" style="213" bestFit="1" customWidth="1"/>
    <col min="3945" max="3952" width="9.140625" style="213"/>
    <col min="3953" max="3953" width="15" style="213" bestFit="1" customWidth="1"/>
    <col min="3954" max="4000" width="9.140625" style="213"/>
    <col min="4001" max="4001" width="18" style="213" bestFit="1" customWidth="1"/>
    <col min="4002" max="4002" width="22" style="213" bestFit="1" customWidth="1"/>
    <col min="4003" max="4003" width="17" style="213" bestFit="1" customWidth="1"/>
    <col min="4004" max="4008" width="18" style="213" bestFit="1" customWidth="1"/>
    <col min="4009" max="4009" width="13" style="213" bestFit="1" customWidth="1"/>
    <col min="4010" max="4010" width="9.140625" style="213"/>
    <col min="4011" max="4011" width="18" style="213" bestFit="1" customWidth="1"/>
    <col min="4012" max="4012" width="22" style="213" bestFit="1" customWidth="1"/>
    <col min="4013" max="4013" width="17" style="213" bestFit="1" customWidth="1"/>
    <col min="4014" max="4018" width="18" style="213" bestFit="1" customWidth="1"/>
    <col min="4019" max="4019" width="13" style="213" bestFit="1" customWidth="1"/>
    <col min="4020" max="4020" width="9.140625" style="213"/>
    <col min="4021" max="4021" width="26" style="213" bestFit="1" customWidth="1"/>
    <col min="4022" max="4022" width="9.140625" style="213"/>
    <col min="4023" max="4023" width="26" style="213" bestFit="1" customWidth="1"/>
    <col min="4024" max="4024" width="14" style="213" bestFit="1" customWidth="1"/>
    <col min="4025" max="4025" width="9.140625" style="213"/>
    <col min="4026" max="4026" width="25" style="213" bestFit="1" customWidth="1"/>
    <col min="4027" max="4027" width="9.140625" style="213"/>
    <col min="4028" max="4028" width="13" style="213" bestFit="1" customWidth="1"/>
    <col min="4029" max="4031" width="9.140625" style="213"/>
    <col min="4032" max="4032" width="18" style="213" bestFit="1" customWidth="1"/>
    <col min="4033" max="4037" width="9.140625" style="213"/>
    <col min="4038" max="4038" width="11" style="213" bestFit="1" customWidth="1"/>
    <col min="4039" max="4039" width="9.140625" style="213"/>
    <col min="4040" max="4040" width="21" style="213" bestFit="1" customWidth="1"/>
    <col min="4041" max="4045" width="9.140625" style="213"/>
    <col min="4046" max="4046" width="26" style="213" bestFit="1" customWidth="1"/>
    <col min="4047" max="4068" width="9.140625" style="213"/>
    <col min="4069" max="4069" width="18" style="213" bestFit="1" customWidth="1"/>
    <col min="4070" max="4070" width="9.140625" style="213"/>
    <col min="4071" max="4071" width="13" style="213" bestFit="1" customWidth="1"/>
    <col min="4072" max="4072" width="9.140625" style="213"/>
    <col min="4073" max="4073" width="24" style="213" bestFit="1" customWidth="1"/>
    <col min="4074" max="4074" width="9.140625" style="213"/>
    <col min="4075" max="4075" width="20" style="213" bestFit="1" customWidth="1"/>
    <col min="4076" max="4076" width="9.140625" style="213"/>
    <col min="4077" max="4077" width="26" style="213" bestFit="1" customWidth="1"/>
    <col min="4078" max="4096" width="9.140625" style="213"/>
    <col min="4097" max="4097" width="38" style="213" bestFit="1" customWidth="1"/>
    <col min="4098" max="4098" width="19" style="213" bestFit="1" customWidth="1"/>
    <col min="4099" max="4099" width="21" style="213" bestFit="1" customWidth="1"/>
    <col min="4100" max="4101" width="19" style="213" bestFit="1" customWidth="1"/>
    <col min="4102" max="4102" width="10" style="213" bestFit="1" customWidth="1"/>
    <col min="4103" max="4103" width="13" style="213" bestFit="1" customWidth="1"/>
    <col min="4104" max="4104" width="9.140625" style="213"/>
    <col min="4105" max="4105" width="14" style="213" bestFit="1" customWidth="1"/>
    <col min="4106" max="4106" width="16" style="213" bestFit="1" customWidth="1"/>
    <col min="4107" max="4107" width="10" style="213" bestFit="1" customWidth="1"/>
    <col min="4108" max="4108" width="26" style="213" bestFit="1" customWidth="1"/>
    <col min="4109" max="4109" width="25" style="213" bestFit="1" customWidth="1"/>
    <col min="4110" max="4110" width="26" style="213" bestFit="1" customWidth="1"/>
    <col min="4111" max="4116" width="9.140625" style="213"/>
    <col min="4117" max="4117" width="15" style="213" bestFit="1" customWidth="1"/>
    <col min="4118" max="4118" width="21" style="213" bestFit="1" customWidth="1"/>
    <col min="4119" max="4119" width="20" style="213" bestFit="1" customWidth="1"/>
    <col min="4120" max="4120" width="18" style="213" bestFit="1" customWidth="1"/>
    <col min="4121" max="4121" width="9.140625" style="213"/>
    <col min="4122" max="4122" width="18" style="213" bestFit="1" customWidth="1"/>
    <col min="4123" max="4123" width="9.140625" style="213"/>
    <col min="4124" max="4124" width="25" style="213" bestFit="1" customWidth="1"/>
    <col min="4125" max="4125" width="26" style="213" bestFit="1" customWidth="1"/>
    <col min="4126" max="4153" width="9.140625" style="213"/>
    <col min="4154" max="4155" width="10" style="213" bestFit="1" customWidth="1"/>
    <col min="4156" max="4156" width="9" style="213" bestFit="1" customWidth="1"/>
    <col min="4157" max="4157" width="10" style="213" bestFit="1" customWidth="1"/>
    <col min="4158" max="4159" width="9" style="213" bestFit="1" customWidth="1"/>
    <col min="4160" max="4160" width="10" style="213" bestFit="1" customWidth="1"/>
    <col min="4161" max="4161" width="11" style="213" bestFit="1" customWidth="1"/>
    <col min="4162" max="4162" width="9" style="213" bestFit="1" customWidth="1"/>
    <col min="4163" max="4163" width="9.140625" style="213"/>
    <col min="4164" max="4164" width="9" style="213" bestFit="1" customWidth="1"/>
    <col min="4165" max="4166" width="10" style="213" bestFit="1" customWidth="1"/>
    <col min="4167" max="4167" width="13" style="213" bestFit="1" customWidth="1"/>
    <col min="4168" max="4168" width="19" style="213" bestFit="1" customWidth="1"/>
    <col min="4169" max="4169" width="9.140625" style="213"/>
    <col min="4170" max="4170" width="15" style="213" bestFit="1" customWidth="1"/>
    <col min="4171" max="4172" width="9.140625" style="213"/>
    <col min="4173" max="4173" width="13" style="213" bestFit="1" customWidth="1"/>
    <col min="4174" max="4174" width="14" style="213" bestFit="1" customWidth="1"/>
    <col min="4175" max="4180" width="9.140625" style="213"/>
    <col min="4181" max="4181" width="13" style="213" bestFit="1" customWidth="1"/>
    <col min="4182" max="4182" width="14" style="213" bestFit="1" customWidth="1"/>
    <col min="4183" max="4190" width="9.140625" style="213"/>
    <col min="4191" max="4191" width="15" style="213" bestFit="1" customWidth="1"/>
    <col min="4192" max="4199" width="9.140625" style="213"/>
    <col min="4200" max="4200" width="15" style="213" bestFit="1" customWidth="1"/>
    <col min="4201" max="4208" width="9.140625" style="213"/>
    <col min="4209" max="4209" width="15" style="213" bestFit="1" customWidth="1"/>
    <col min="4210" max="4256" width="9.140625" style="213"/>
    <col min="4257" max="4257" width="18" style="213" bestFit="1" customWidth="1"/>
    <col min="4258" max="4258" width="22" style="213" bestFit="1" customWidth="1"/>
    <col min="4259" max="4259" width="17" style="213" bestFit="1" customWidth="1"/>
    <col min="4260" max="4264" width="18" style="213" bestFit="1" customWidth="1"/>
    <col min="4265" max="4265" width="13" style="213" bestFit="1" customWidth="1"/>
    <col min="4266" max="4266" width="9.140625" style="213"/>
    <col min="4267" max="4267" width="18" style="213" bestFit="1" customWidth="1"/>
    <col min="4268" max="4268" width="22" style="213" bestFit="1" customWidth="1"/>
    <col min="4269" max="4269" width="17" style="213" bestFit="1" customWidth="1"/>
    <col min="4270" max="4274" width="18" style="213" bestFit="1" customWidth="1"/>
    <col min="4275" max="4275" width="13" style="213" bestFit="1" customWidth="1"/>
    <col min="4276" max="4276" width="9.140625" style="213"/>
    <col min="4277" max="4277" width="26" style="213" bestFit="1" customWidth="1"/>
    <col min="4278" max="4278" width="9.140625" style="213"/>
    <col min="4279" max="4279" width="26" style="213" bestFit="1" customWidth="1"/>
    <col min="4280" max="4280" width="14" style="213" bestFit="1" customWidth="1"/>
    <col min="4281" max="4281" width="9.140625" style="213"/>
    <col min="4282" max="4282" width="25" style="213" bestFit="1" customWidth="1"/>
    <col min="4283" max="4283" width="9.140625" style="213"/>
    <col min="4284" max="4284" width="13" style="213" bestFit="1" customWidth="1"/>
    <col min="4285" max="4287" width="9.140625" style="213"/>
    <col min="4288" max="4288" width="18" style="213" bestFit="1" customWidth="1"/>
    <col min="4289" max="4293" width="9.140625" style="213"/>
    <col min="4294" max="4294" width="11" style="213" bestFit="1" customWidth="1"/>
    <col min="4295" max="4295" width="9.140625" style="213"/>
    <col min="4296" max="4296" width="21" style="213" bestFit="1" customWidth="1"/>
    <col min="4297" max="4301" width="9.140625" style="213"/>
    <col min="4302" max="4302" width="26" style="213" bestFit="1" customWidth="1"/>
    <col min="4303" max="4324" width="9.140625" style="213"/>
    <col min="4325" max="4325" width="18" style="213" bestFit="1" customWidth="1"/>
    <col min="4326" max="4326" width="9.140625" style="213"/>
    <col min="4327" max="4327" width="13" style="213" bestFit="1" customWidth="1"/>
    <col min="4328" max="4328" width="9.140625" style="213"/>
    <col min="4329" max="4329" width="24" style="213" bestFit="1" customWidth="1"/>
    <col min="4330" max="4330" width="9.140625" style="213"/>
    <col min="4331" max="4331" width="20" style="213" bestFit="1" customWidth="1"/>
    <col min="4332" max="4332" width="9.140625" style="213"/>
    <col min="4333" max="4333" width="26" style="213" bestFit="1" customWidth="1"/>
    <col min="4334" max="4352" width="9.140625" style="213"/>
    <col min="4353" max="4353" width="38" style="213" bestFit="1" customWidth="1"/>
    <col min="4354" max="4354" width="19" style="213" bestFit="1" customWidth="1"/>
    <col min="4355" max="4355" width="21" style="213" bestFit="1" customWidth="1"/>
    <col min="4356" max="4357" width="19" style="213" bestFit="1" customWidth="1"/>
    <col min="4358" max="4358" width="10" style="213" bestFit="1" customWidth="1"/>
    <col min="4359" max="4359" width="13" style="213" bestFit="1" customWidth="1"/>
    <col min="4360" max="4360" width="9.140625" style="213"/>
    <col min="4361" max="4361" width="14" style="213" bestFit="1" customWidth="1"/>
    <col min="4362" max="4362" width="16" style="213" bestFit="1" customWidth="1"/>
    <col min="4363" max="4363" width="10" style="213" bestFit="1" customWidth="1"/>
    <col min="4364" max="4364" width="26" style="213" bestFit="1" customWidth="1"/>
    <col min="4365" max="4365" width="25" style="213" bestFit="1" customWidth="1"/>
    <col min="4366" max="4366" width="26" style="213" bestFit="1" customWidth="1"/>
    <col min="4367" max="4372" width="9.140625" style="213"/>
    <col min="4373" max="4373" width="15" style="213" bestFit="1" customWidth="1"/>
    <col min="4374" max="4374" width="21" style="213" bestFit="1" customWidth="1"/>
    <col min="4375" max="4375" width="20" style="213" bestFit="1" customWidth="1"/>
    <col min="4376" max="4376" width="18" style="213" bestFit="1" customWidth="1"/>
    <col min="4377" max="4377" width="9.140625" style="213"/>
    <col min="4378" max="4378" width="18" style="213" bestFit="1" customWidth="1"/>
    <col min="4379" max="4379" width="9.140625" style="213"/>
    <col min="4380" max="4380" width="25" style="213" bestFit="1" customWidth="1"/>
    <col min="4381" max="4381" width="26" style="213" bestFit="1" customWidth="1"/>
    <col min="4382" max="4409" width="9.140625" style="213"/>
    <col min="4410" max="4411" width="10" style="213" bestFit="1" customWidth="1"/>
    <col min="4412" max="4412" width="9" style="213" bestFit="1" customWidth="1"/>
    <col min="4413" max="4413" width="10" style="213" bestFit="1" customWidth="1"/>
    <col min="4414" max="4415" width="9" style="213" bestFit="1" customWidth="1"/>
    <col min="4416" max="4416" width="10" style="213" bestFit="1" customWidth="1"/>
    <col min="4417" max="4417" width="11" style="213" bestFit="1" customWidth="1"/>
    <col min="4418" max="4418" width="9" style="213" bestFit="1" customWidth="1"/>
    <col min="4419" max="4419" width="9.140625" style="213"/>
    <col min="4420" max="4420" width="9" style="213" bestFit="1" customWidth="1"/>
    <col min="4421" max="4422" width="10" style="213" bestFit="1" customWidth="1"/>
    <col min="4423" max="4423" width="13" style="213" bestFit="1" customWidth="1"/>
    <col min="4424" max="4424" width="19" style="213" bestFit="1" customWidth="1"/>
    <col min="4425" max="4425" width="9.140625" style="213"/>
    <col min="4426" max="4426" width="15" style="213" bestFit="1" customWidth="1"/>
    <col min="4427" max="4428" width="9.140625" style="213"/>
    <col min="4429" max="4429" width="13" style="213" bestFit="1" customWidth="1"/>
    <col min="4430" max="4430" width="14" style="213" bestFit="1" customWidth="1"/>
    <col min="4431" max="4436" width="9.140625" style="213"/>
    <col min="4437" max="4437" width="13" style="213" bestFit="1" customWidth="1"/>
    <col min="4438" max="4438" width="14" style="213" bestFit="1" customWidth="1"/>
    <col min="4439" max="4446" width="9.140625" style="213"/>
    <col min="4447" max="4447" width="15" style="213" bestFit="1" customWidth="1"/>
    <col min="4448" max="4455" width="9.140625" style="213"/>
    <col min="4456" max="4456" width="15" style="213" bestFit="1" customWidth="1"/>
    <col min="4457" max="4464" width="9.140625" style="213"/>
    <col min="4465" max="4465" width="15" style="213" bestFit="1" customWidth="1"/>
    <col min="4466" max="4512" width="9.140625" style="213"/>
    <col min="4513" max="4513" width="18" style="213" bestFit="1" customWidth="1"/>
    <col min="4514" max="4514" width="22" style="213" bestFit="1" customWidth="1"/>
    <col min="4515" max="4515" width="17" style="213" bestFit="1" customWidth="1"/>
    <col min="4516" max="4520" width="18" style="213" bestFit="1" customWidth="1"/>
    <col min="4521" max="4521" width="13" style="213" bestFit="1" customWidth="1"/>
    <col min="4522" max="4522" width="9.140625" style="213"/>
    <col min="4523" max="4523" width="18" style="213" bestFit="1" customWidth="1"/>
    <col min="4524" max="4524" width="22" style="213" bestFit="1" customWidth="1"/>
    <col min="4525" max="4525" width="17" style="213" bestFit="1" customWidth="1"/>
    <col min="4526" max="4530" width="18" style="213" bestFit="1" customWidth="1"/>
    <col min="4531" max="4531" width="13" style="213" bestFit="1" customWidth="1"/>
    <col min="4532" max="4532" width="9.140625" style="213"/>
    <col min="4533" max="4533" width="26" style="213" bestFit="1" customWidth="1"/>
    <col min="4534" max="4534" width="9.140625" style="213"/>
    <col min="4535" max="4535" width="26" style="213" bestFit="1" customWidth="1"/>
    <col min="4536" max="4536" width="14" style="213" bestFit="1" customWidth="1"/>
    <col min="4537" max="4537" width="9.140625" style="213"/>
    <col min="4538" max="4538" width="25" style="213" bestFit="1" customWidth="1"/>
    <col min="4539" max="4539" width="9.140625" style="213"/>
    <col min="4540" max="4540" width="13" style="213" bestFit="1" customWidth="1"/>
    <col min="4541" max="4543" width="9.140625" style="213"/>
    <col min="4544" max="4544" width="18" style="213" bestFit="1" customWidth="1"/>
    <col min="4545" max="4549" width="9.140625" style="213"/>
    <col min="4550" max="4550" width="11" style="213" bestFit="1" customWidth="1"/>
    <col min="4551" max="4551" width="9.140625" style="213"/>
    <col min="4552" max="4552" width="21" style="213" bestFit="1" customWidth="1"/>
    <col min="4553" max="4557" width="9.140625" style="213"/>
    <col min="4558" max="4558" width="26" style="213" bestFit="1" customWidth="1"/>
    <col min="4559" max="4580" width="9.140625" style="213"/>
    <col min="4581" max="4581" width="18" style="213" bestFit="1" customWidth="1"/>
    <col min="4582" max="4582" width="9.140625" style="213"/>
    <col min="4583" max="4583" width="13" style="213" bestFit="1" customWidth="1"/>
    <col min="4584" max="4584" width="9.140625" style="213"/>
    <col min="4585" max="4585" width="24" style="213" bestFit="1" customWidth="1"/>
    <col min="4586" max="4586" width="9.140625" style="213"/>
    <col min="4587" max="4587" width="20" style="213" bestFit="1" customWidth="1"/>
    <col min="4588" max="4588" width="9.140625" style="213"/>
    <col min="4589" max="4589" width="26" style="213" bestFit="1" customWidth="1"/>
    <col min="4590" max="4608" width="9.140625" style="213"/>
    <col min="4609" max="4609" width="38" style="213" bestFit="1" customWidth="1"/>
    <col min="4610" max="4610" width="19" style="213" bestFit="1" customWidth="1"/>
    <col min="4611" max="4611" width="21" style="213" bestFit="1" customWidth="1"/>
    <col min="4612" max="4613" width="19" style="213" bestFit="1" customWidth="1"/>
    <col min="4614" max="4614" width="10" style="213" bestFit="1" customWidth="1"/>
    <col min="4615" max="4615" width="13" style="213" bestFit="1" customWidth="1"/>
    <col min="4616" max="4616" width="9.140625" style="213"/>
    <col min="4617" max="4617" width="14" style="213" bestFit="1" customWidth="1"/>
    <col min="4618" max="4618" width="16" style="213" bestFit="1" customWidth="1"/>
    <col min="4619" max="4619" width="10" style="213" bestFit="1" customWidth="1"/>
    <col min="4620" max="4620" width="26" style="213" bestFit="1" customWidth="1"/>
    <col min="4621" max="4621" width="25" style="213" bestFit="1" customWidth="1"/>
    <col min="4622" max="4622" width="26" style="213" bestFit="1" customWidth="1"/>
    <col min="4623" max="4628" width="9.140625" style="213"/>
    <col min="4629" max="4629" width="15" style="213" bestFit="1" customWidth="1"/>
    <col min="4630" max="4630" width="21" style="213" bestFit="1" customWidth="1"/>
    <col min="4631" max="4631" width="20" style="213" bestFit="1" customWidth="1"/>
    <col min="4632" max="4632" width="18" style="213" bestFit="1" customWidth="1"/>
    <col min="4633" max="4633" width="9.140625" style="213"/>
    <col min="4634" max="4634" width="18" style="213" bestFit="1" customWidth="1"/>
    <col min="4635" max="4635" width="9.140625" style="213"/>
    <col min="4636" max="4636" width="25" style="213" bestFit="1" customWidth="1"/>
    <col min="4637" max="4637" width="26" style="213" bestFit="1" customWidth="1"/>
    <col min="4638" max="4665" width="9.140625" style="213"/>
    <col min="4666" max="4667" width="10" style="213" bestFit="1" customWidth="1"/>
    <col min="4668" max="4668" width="9" style="213" bestFit="1" customWidth="1"/>
    <col min="4669" max="4669" width="10" style="213" bestFit="1" customWidth="1"/>
    <col min="4670" max="4671" width="9" style="213" bestFit="1" customWidth="1"/>
    <col min="4672" max="4672" width="10" style="213" bestFit="1" customWidth="1"/>
    <col min="4673" max="4673" width="11" style="213" bestFit="1" customWidth="1"/>
    <col min="4674" max="4674" width="9" style="213" bestFit="1" customWidth="1"/>
    <col min="4675" max="4675" width="9.140625" style="213"/>
    <col min="4676" max="4676" width="9" style="213" bestFit="1" customWidth="1"/>
    <col min="4677" max="4678" width="10" style="213" bestFit="1" customWidth="1"/>
    <col min="4679" max="4679" width="13" style="213" bestFit="1" customWidth="1"/>
    <col min="4680" max="4680" width="19" style="213" bestFit="1" customWidth="1"/>
    <col min="4681" max="4681" width="9.140625" style="213"/>
    <col min="4682" max="4682" width="15" style="213" bestFit="1" customWidth="1"/>
    <col min="4683" max="4684" width="9.140625" style="213"/>
    <col min="4685" max="4685" width="13" style="213" bestFit="1" customWidth="1"/>
    <col min="4686" max="4686" width="14" style="213" bestFit="1" customWidth="1"/>
    <col min="4687" max="4692" width="9.140625" style="213"/>
    <col min="4693" max="4693" width="13" style="213" bestFit="1" customWidth="1"/>
    <col min="4694" max="4694" width="14" style="213" bestFit="1" customWidth="1"/>
    <col min="4695" max="4702" width="9.140625" style="213"/>
    <col min="4703" max="4703" width="15" style="213" bestFit="1" customWidth="1"/>
    <col min="4704" max="4711" width="9.140625" style="213"/>
    <col min="4712" max="4712" width="15" style="213" bestFit="1" customWidth="1"/>
    <col min="4713" max="4720" width="9.140625" style="213"/>
    <col min="4721" max="4721" width="15" style="213" bestFit="1" customWidth="1"/>
    <col min="4722" max="4768" width="9.140625" style="213"/>
    <col min="4769" max="4769" width="18" style="213" bestFit="1" customWidth="1"/>
    <col min="4770" max="4770" width="22" style="213" bestFit="1" customWidth="1"/>
    <col min="4771" max="4771" width="17" style="213" bestFit="1" customWidth="1"/>
    <col min="4772" max="4776" width="18" style="213" bestFit="1" customWidth="1"/>
    <col min="4777" max="4777" width="13" style="213" bestFit="1" customWidth="1"/>
    <col min="4778" max="4778" width="9.140625" style="213"/>
    <col min="4779" max="4779" width="18" style="213" bestFit="1" customWidth="1"/>
    <col min="4780" max="4780" width="22" style="213" bestFit="1" customWidth="1"/>
    <col min="4781" max="4781" width="17" style="213" bestFit="1" customWidth="1"/>
    <col min="4782" max="4786" width="18" style="213" bestFit="1" customWidth="1"/>
    <col min="4787" max="4787" width="13" style="213" bestFit="1" customWidth="1"/>
    <col min="4788" max="4788" width="9.140625" style="213"/>
    <col min="4789" max="4789" width="26" style="213" bestFit="1" customWidth="1"/>
    <col min="4790" max="4790" width="9.140625" style="213"/>
    <col min="4791" max="4791" width="26" style="213" bestFit="1" customWidth="1"/>
    <col min="4792" max="4792" width="14" style="213" bestFit="1" customWidth="1"/>
    <col min="4793" max="4793" width="9.140625" style="213"/>
    <col min="4794" max="4794" width="25" style="213" bestFit="1" customWidth="1"/>
    <col min="4795" max="4795" width="9.140625" style="213"/>
    <col min="4796" max="4796" width="13" style="213" bestFit="1" customWidth="1"/>
    <col min="4797" max="4799" width="9.140625" style="213"/>
    <col min="4800" max="4800" width="18" style="213" bestFit="1" customWidth="1"/>
    <col min="4801" max="4805" width="9.140625" style="213"/>
    <col min="4806" max="4806" width="11" style="213" bestFit="1" customWidth="1"/>
    <col min="4807" max="4807" width="9.140625" style="213"/>
    <col min="4808" max="4808" width="21" style="213" bestFit="1" customWidth="1"/>
    <col min="4809" max="4813" width="9.140625" style="213"/>
    <col min="4814" max="4814" width="26" style="213" bestFit="1" customWidth="1"/>
    <col min="4815" max="4836" width="9.140625" style="213"/>
    <col min="4837" max="4837" width="18" style="213" bestFit="1" customWidth="1"/>
    <col min="4838" max="4838" width="9.140625" style="213"/>
    <col min="4839" max="4839" width="13" style="213" bestFit="1" customWidth="1"/>
    <col min="4840" max="4840" width="9.140625" style="213"/>
    <col min="4841" max="4841" width="24" style="213" bestFit="1" customWidth="1"/>
    <col min="4842" max="4842" width="9.140625" style="213"/>
    <col min="4843" max="4843" width="20" style="213" bestFit="1" customWidth="1"/>
    <col min="4844" max="4844" width="9.140625" style="213"/>
    <col min="4845" max="4845" width="26" style="213" bestFit="1" customWidth="1"/>
    <col min="4846" max="4864" width="9.140625" style="213"/>
    <col min="4865" max="4865" width="38" style="213" bestFit="1" customWidth="1"/>
    <col min="4866" max="4866" width="19" style="213" bestFit="1" customWidth="1"/>
    <col min="4867" max="4867" width="21" style="213" bestFit="1" customWidth="1"/>
    <col min="4868" max="4869" width="19" style="213" bestFit="1" customWidth="1"/>
    <col min="4870" max="4870" width="10" style="213" bestFit="1" customWidth="1"/>
    <col min="4871" max="4871" width="13" style="213" bestFit="1" customWidth="1"/>
    <col min="4872" max="4872" width="9.140625" style="213"/>
    <col min="4873" max="4873" width="14" style="213" bestFit="1" customWidth="1"/>
    <col min="4874" max="4874" width="16" style="213" bestFit="1" customWidth="1"/>
    <col min="4875" max="4875" width="10" style="213" bestFit="1" customWidth="1"/>
    <col min="4876" max="4876" width="26" style="213" bestFit="1" customWidth="1"/>
    <col min="4877" max="4877" width="25" style="213" bestFit="1" customWidth="1"/>
    <col min="4878" max="4878" width="26" style="213" bestFit="1" customWidth="1"/>
    <col min="4879" max="4884" width="9.140625" style="213"/>
    <col min="4885" max="4885" width="15" style="213" bestFit="1" customWidth="1"/>
    <col min="4886" max="4886" width="21" style="213" bestFit="1" customWidth="1"/>
    <col min="4887" max="4887" width="20" style="213" bestFit="1" customWidth="1"/>
    <col min="4888" max="4888" width="18" style="213" bestFit="1" customWidth="1"/>
    <col min="4889" max="4889" width="9.140625" style="213"/>
    <col min="4890" max="4890" width="18" style="213" bestFit="1" customWidth="1"/>
    <col min="4891" max="4891" width="9.140625" style="213"/>
    <col min="4892" max="4892" width="25" style="213" bestFit="1" customWidth="1"/>
    <col min="4893" max="4893" width="26" style="213" bestFit="1" customWidth="1"/>
    <col min="4894" max="4921" width="9.140625" style="213"/>
    <col min="4922" max="4923" width="10" style="213" bestFit="1" customWidth="1"/>
    <col min="4924" max="4924" width="9" style="213" bestFit="1" customWidth="1"/>
    <col min="4925" max="4925" width="10" style="213" bestFit="1" customWidth="1"/>
    <col min="4926" max="4927" width="9" style="213" bestFit="1" customWidth="1"/>
    <col min="4928" max="4928" width="10" style="213" bestFit="1" customWidth="1"/>
    <col min="4929" max="4929" width="11" style="213" bestFit="1" customWidth="1"/>
    <col min="4930" max="4930" width="9" style="213" bestFit="1" customWidth="1"/>
    <col min="4931" max="4931" width="9.140625" style="213"/>
    <col min="4932" max="4932" width="9" style="213" bestFit="1" customWidth="1"/>
    <col min="4933" max="4934" width="10" style="213" bestFit="1" customWidth="1"/>
    <col min="4935" max="4935" width="13" style="213" bestFit="1" customWidth="1"/>
    <col min="4936" max="4936" width="19" style="213" bestFit="1" customWidth="1"/>
    <col min="4937" max="4937" width="9.140625" style="213"/>
    <col min="4938" max="4938" width="15" style="213" bestFit="1" customWidth="1"/>
    <col min="4939" max="4940" width="9.140625" style="213"/>
    <col min="4941" max="4941" width="13" style="213" bestFit="1" customWidth="1"/>
    <col min="4942" max="4942" width="14" style="213" bestFit="1" customWidth="1"/>
    <col min="4943" max="4948" width="9.140625" style="213"/>
    <col min="4949" max="4949" width="13" style="213" bestFit="1" customWidth="1"/>
    <col min="4950" max="4950" width="14" style="213" bestFit="1" customWidth="1"/>
    <col min="4951" max="4958" width="9.140625" style="213"/>
    <col min="4959" max="4959" width="15" style="213" bestFit="1" customWidth="1"/>
    <col min="4960" max="4967" width="9.140625" style="213"/>
    <col min="4968" max="4968" width="15" style="213" bestFit="1" customWidth="1"/>
    <col min="4969" max="4976" width="9.140625" style="213"/>
    <col min="4977" max="4977" width="15" style="213" bestFit="1" customWidth="1"/>
    <col min="4978" max="5024" width="9.140625" style="213"/>
    <col min="5025" max="5025" width="18" style="213" bestFit="1" customWidth="1"/>
    <col min="5026" max="5026" width="22" style="213" bestFit="1" customWidth="1"/>
    <col min="5027" max="5027" width="17" style="213" bestFit="1" customWidth="1"/>
    <col min="5028" max="5032" width="18" style="213" bestFit="1" customWidth="1"/>
    <col min="5033" max="5033" width="13" style="213" bestFit="1" customWidth="1"/>
    <col min="5034" max="5034" width="9.140625" style="213"/>
    <col min="5035" max="5035" width="18" style="213" bestFit="1" customWidth="1"/>
    <col min="5036" max="5036" width="22" style="213" bestFit="1" customWidth="1"/>
    <col min="5037" max="5037" width="17" style="213" bestFit="1" customWidth="1"/>
    <col min="5038" max="5042" width="18" style="213" bestFit="1" customWidth="1"/>
    <col min="5043" max="5043" width="13" style="213" bestFit="1" customWidth="1"/>
    <col min="5044" max="5044" width="9.140625" style="213"/>
    <col min="5045" max="5045" width="26" style="213" bestFit="1" customWidth="1"/>
    <col min="5046" max="5046" width="9.140625" style="213"/>
    <col min="5047" max="5047" width="26" style="213" bestFit="1" customWidth="1"/>
    <col min="5048" max="5048" width="14" style="213" bestFit="1" customWidth="1"/>
    <col min="5049" max="5049" width="9.140625" style="213"/>
    <col min="5050" max="5050" width="25" style="213" bestFit="1" customWidth="1"/>
    <col min="5051" max="5051" width="9.140625" style="213"/>
    <col min="5052" max="5052" width="13" style="213" bestFit="1" customWidth="1"/>
    <col min="5053" max="5055" width="9.140625" style="213"/>
    <col min="5056" max="5056" width="18" style="213" bestFit="1" customWidth="1"/>
    <col min="5057" max="5061" width="9.140625" style="213"/>
    <col min="5062" max="5062" width="11" style="213" bestFit="1" customWidth="1"/>
    <col min="5063" max="5063" width="9.140625" style="213"/>
    <col min="5064" max="5064" width="21" style="213" bestFit="1" customWidth="1"/>
    <col min="5065" max="5069" width="9.140625" style="213"/>
    <col min="5070" max="5070" width="26" style="213" bestFit="1" customWidth="1"/>
    <col min="5071" max="5092" width="9.140625" style="213"/>
    <col min="5093" max="5093" width="18" style="213" bestFit="1" customWidth="1"/>
    <col min="5094" max="5094" width="9.140625" style="213"/>
    <col min="5095" max="5095" width="13" style="213" bestFit="1" customWidth="1"/>
    <col min="5096" max="5096" width="9.140625" style="213"/>
    <col min="5097" max="5097" width="24" style="213" bestFit="1" customWidth="1"/>
    <col min="5098" max="5098" width="9.140625" style="213"/>
    <col min="5099" max="5099" width="20" style="213" bestFit="1" customWidth="1"/>
    <col min="5100" max="5100" width="9.140625" style="213"/>
    <col min="5101" max="5101" width="26" style="213" bestFit="1" customWidth="1"/>
    <col min="5102" max="5120" width="9.140625" style="213"/>
    <col min="5121" max="5121" width="38" style="213" bestFit="1" customWidth="1"/>
    <col min="5122" max="5122" width="19" style="213" bestFit="1" customWidth="1"/>
    <col min="5123" max="5123" width="21" style="213" bestFit="1" customWidth="1"/>
    <col min="5124" max="5125" width="19" style="213" bestFit="1" customWidth="1"/>
    <col min="5126" max="5126" width="10" style="213" bestFit="1" customWidth="1"/>
    <col min="5127" max="5127" width="13" style="213" bestFit="1" customWidth="1"/>
    <col min="5128" max="5128" width="9.140625" style="213"/>
    <col min="5129" max="5129" width="14" style="213" bestFit="1" customWidth="1"/>
    <col min="5130" max="5130" width="16" style="213" bestFit="1" customWidth="1"/>
    <col min="5131" max="5131" width="10" style="213" bestFit="1" customWidth="1"/>
    <col min="5132" max="5132" width="26" style="213" bestFit="1" customWidth="1"/>
    <col min="5133" max="5133" width="25" style="213" bestFit="1" customWidth="1"/>
    <col min="5134" max="5134" width="26" style="213" bestFit="1" customWidth="1"/>
    <col min="5135" max="5140" width="9.140625" style="213"/>
    <col min="5141" max="5141" width="15" style="213" bestFit="1" customWidth="1"/>
    <col min="5142" max="5142" width="21" style="213" bestFit="1" customWidth="1"/>
    <col min="5143" max="5143" width="20" style="213" bestFit="1" customWidth="1"/>
    <col min="5144" max="5144" width="18" style="213" bestFit="1" customWidth="1"/>
    <col min="5145" max="5145" width="9.140625" style="213"/>
    <col min="5146" max="5146" width="18" style="213" bestFit="1" customWidth="1"/>
    <col min="5147" max="5147" width="9.140625" style="213"/>
    <col min="5148" max="5148" width="25" style="213" bestFit="1" customWidth="1"/>
    <col min="5149" max="5149" width="26" style="213" bestFit="1" customWidth="1"/>
    <col min="5150" max="5177" width="9.140625" style="213"/>
    <col min="5178" max="5179" width="10" style="213" bestFit="1" customWidth="1"/>
    <col min="5180" max="5180" width="9" style="213" bestFit="1" customWidth="1"/>
    <col min="5181" max="5181" width="10" style="213" bestFit="1" customWidth="1"/>
    <col min="5182" max="5183" width="9" style="213" bestFit="1" customWidth="1"/>
    <col min="5184" max="5184" width="10" style="213" bestFit="1" customWidth="1"/>
    <col min="5185" max="5185" width="11" style="213" bestFit="1" customWidth="1"/>
    <col min="5186" max="5186" width="9" style="213" bestFit="1" customWidth="1"/>
    <col min="5187" max="5187" width="9.140625" style="213"/>
    <col min="5188" max="5188" width="9" style="213" bestFit="1" customWidth="1"/>
    <col min="5189" max="5190" width="10" style="213" bestFit="1" customWidth="1"/>
    <col min="5191" max="5191" width="13" style="213" bestFit="1" customWidth="1"/>
    <col min="5192" max="5192" width="19" style="213" bestFit="1" customWidth="1"/>
    <col min="5193" max="5193" width="9.140625" style="213"/>
    <col min="5194" max="5194" width="15" style="213" bestFit="1" customWidth="1"/>
    <col min="5195" max="5196" width="9.140625" style="213"/>
    <col min="5197" max="5197" width="13" style="213" bestFit="1" customWidth="1"/>
    <col min="5198" max="5198" width="14" style="213" bestFit="1" customWidth="1"/>
    <col min="5199" max="5204" width="9.140625" style="213"/>
    <col min="5205" max="5205" width="13" style="213" bestFit="1" customWidth="1"/>
    <col min="5206" max="5206" width="14" style="213" bestFit="1" customWidth="1"/>
    <col min="5207" max="5214" width="9.140625" style="213"/>
    <col min="5215" max="5215" width="15" style="213" bestFit="1" customWidth="1"/>
    <col min="5216" max="5223" width="9.140625" style="213"/>
    <col min="5224" max="5224" width="15" style="213" bestFit="1" customWidth="1"/>
    <col min="5225" max="5232" width="9.140625" style="213"/>
    <col min="5233" max="5233" width="15" style="213" bestFit="1" customWidth="1"/>
    <col min="5234" max="5280" width="9.140625" style="213"/>
    <col min="5281" max="5281" width="18" style="213" bestFit="1" customWidth="1"/>
    <col min="5282" max="5282" width="22" style="213" bestFit="1" customWidth="1"/>
    <col min="5283" max="5283" width="17" style="213" bestFit="1" customWidth="1"/>
    <col min="5284" max="5288" width="18" style="213" bestFit="1" customWidth="1"/>
    <col min="5289" max="5289" width="13" style="213" bestFit="1" customWidth="1"/>
    <col min="5290" max="5290" width="9.140625" style="213"/>
    <col min="5291" max="5291" width="18" style="213" bestFit="1" customWidth="1"/>
    <col min="5292" max="5292" width="22" style="213" bestFit="1" customWidth="1"/>
    <col min="5293" max="5293" width="17" style="213" bestFit="1" customWidth="1"/>
    <col min="5294" max="5298" width="18" style="213" bestFit="1" customWidth="1"/>
    <col min="5299" max="5299" width="13" style="213" bestFit="1" customWidth="1"/>
    <col min="5300" max="5300" width="9.140625" style="213"/>
    <col min="5301" max="5301" width="26" style="213" bestFit="1" customWidth="1"/>
    <col min="5302" max="5302" width="9.140625" style="213"/>
    <col min="5303" max="5303" width="26" style="213" bestFit="1" customWidth="1"/>
    <col min="5304" max="5304" width="14" style="213" bestFit="1" customWidth="1"/>
    <col min="5305" max="5305" width="9.140625" style="213"/>
    <col min="5306" max="5306" width="25" style="213" bestFit="1" customWidth="1"/>
    <col min="5307" max="5307" width="9.140625" style="213"/>
    <col min="5308" max="5308" width="13" style="213" bestFit="1" customWidth="1"/>
    <col min="5309" max="5311" width="9.140625" style="213"/>
    <col min="5312" max="5312" width="18" style="213" bestFit="1" customWidth="1"/>
    <col min="5313" max="5317" width="9.140625" style="213"/>
    <col min="5318" max="5318" width="11" style="213" bestFit="1" customWidth="1"/>
    <col min="5319" max="5319" width="9.140625" style="213"/>
    <col min="5320" max="5320" width="21" style="213" bestFit="1" customWidth="1"/>
    <col min="5321" max="5325" width="9.140625" style="213"/>
    <col min="5326" max="5326" width="26" style="213" bestFit="1" customWidth="1"/>
    <col min="5327" max="5348" width="9.140625" style="213"/>
    <col min="5349" max="5349" width="18" style="213" bestFit="1" customWidth="1"/>
    <col min="5350" max="5350" width="9.140625" style="213"/>
    <col min="5351" max="5351" width="13" style="213" bestFit="1" customWidth="1"/>
    <col min="5352" max="5352" width="9.140625" style="213"/>
    <col min="5353" max="5353" width="24" style="213" bestFit="1" customWidth="1"/>
    <col min="5354" max="5354" width="9.140625" style="213"/>
    <col min="5355" max="5355" width="20" style="213" bestFit="1" customWidth="1"/>
    <col min="5356" max="5356" width="9.140625" style="213"/>
    <col min="5357" max="5357" width="26" style="213" bestFit="1" customWidth="1"/>
    <col min="5358" max="5376" width="9.140625" style="213"/>
    <col min="5377" max="5377" width="38" style="213" bestFit="1" customWidth="1"/>
    <col min="5378" max="5378" width="19" style="213" bestFit="1" customWidth="1"/>
    <col min="5379" max="5379" width="21" style="213" bestFit="1" customWidth="1"/>
    <col min="5380" max="5381" width="19" style="213" bestFit="1" customWidth="1"/>
    <col min="5382" max="5382" width="10" style="213" bestFit="1" customWidth="1"/>
    <col min="5383" max="5383" width="13" style="213" bestFit="1" customWidth="1"/>
    <col min="5384" max="5384" width="9.140625" style="213"/>
    <col min="5385" max="5385" width="14" style="213" bestFit="1" customWidth="1"/>
    <col min="5386" max="5386" width="16" style="213" bestFit="1" customWidth="1"/>
    <col min="5387" max="5387" width="10" style="213" bestFit="1" customWidth="1"/>
    <col min="5388" max="5388" width="26" style="213" bestFit="1" customWidth="1"/>
    <col min="5389" max="5389" width="25" style="213" bestFit="1" customWidth="1"/>
    <col min="5390" max="5390" width="26" style="213" bestFit="1" customWidth="1"/>
    <col min="5391" max="5396" width="9.140625" style="213"/>
    <col min="5397" max="5397" width="15" style="213" bestFit="1" customWidth="1"/>
    <col min="5398" max="5398" width="21" style="213" bestFit="1" customWidth="1"/>
    <col min="5399" max="5399" width="20" style="213" bestFit="1" customWidth="1"/>
    <col min="5400" max="5400" width="18" style="213" bestFit="1" customWidth="1"/>
    <col min="5401" max="5401" width="9.140625" style="213"/>
    <col min="5402" max="5402" width="18" style="213" bestFit="1" customWidth="1"/>
    <col min="5403" max="5403" width="9.140625" style="213"/>
    <col min="5404" max="5404" width="25" style="213" bestFit="1" customWidth="1"/>
    <col min="5405" max="5405" width="26" style="213" bestFit="1" customWidth="1"/>
    <col min="5406" max="5433" width="9.140625" style="213"/>
    <col min="5434" max="5435" width="10" style="213" bestFit="1" customWidth="1"/>
    <col min="5436" max="5436" width="9" style="213" bestFit="1" customWidth="1"/>
    <col min="5437" max="5437" width="10" style="213" bestFit="1" customWidth="1"/>
    <col min="5438" max="5439" width="9" style="213" bestFit="1" customWidth="1"/>
    <col min="5440" max="5440" width="10" style="213" bestFit="1" customWidth="1"/>
    <col min="5441" max="5441" width="11" style="213" bestFit="1" customWidth="1"/>
    <col min="5442" max="5442" width="9" style="213" bestFit="1" customWidth="1"/>
    <col min="5443" max="5443" width="9.140625" style="213"/>
    <col min="5444" max="5444" width="9" style="213" bestFit="1" customWidth="1"/>
    <col min="5445" max="5446" width="10" style="213" bestFit="1" customWidth="1"/>
    <col min="5447" max="5447" width="13" style="213" bestFit="1" customWidth="1"/>
    <col min="5448" max="5448" width="19" style="213" bestFit="1" customWidth="1"/>
    <col min="5449" max="5449" width="9.140625" style="213"/>
    <col min="5450" max="5450" width="15" style="213" bestFit="1" customWidth="1"/>
    <col min="5451" max="5452" width="9.140625" style="213"/>
    <col min="5453" max="5453" width="13" style="213" bestFit="1" customWidth="1"/>
    <col min="5454" max="5454" width="14" style="213" bestFit="1" customWidth="1"/>
    <col min="5455" max="5460" width="9.140625" style="213"/>
    <col min="5461" max="5461" width="13" style="213" bestFit="1" customWidth="1"/>
    <col min="5462" max="5462" width="14" style="213" bestFit="1" customWidth="1"/>
    <col min="5463" max="5470" width="9.140625" style="213"/>
    <col min="5471" max="5471" width="15" style="213" bestFit="1" customWidth="1"/>
    <col min="5472" max="5479" width="9.140625" style="213"/>
    <col min="5480" max="5480" width="15" style="213" bestFit="1" customWidth="1"/>
    <col min="5481" max="5488" width="9.140625" style="213"/>
    <col min="5489" max="5489" width="15" style="213" bestFit="1" customWidth="1"/>
    <col min="5490" max="5536" width="9.140625" style="213"/>
    <col min="5537" max="5537" width="18" style="213" bestFit="1" customWidth="1"/>
    <col min="5538" max="5538" width="22" style="213" bestFit="1" customWidth="1"/>
    <col min="5539" max="5539" width="17" style="213" bestFit="1" customWidth="1"/>
    <col min="5540" max="5544" width="18" style="213" bestFit="1" customWidth="1"/>
    <col min="5545" max="5545" width="13" style="213" bestFit="1" customWidth="1"/>
    <col min="5546" max="5546" width="9.140625" style="213"/>
    <col min="5547" max="5547" width="18" style="213" bestFit="1" customWidth="1"/>
    <col min="5548" max="5548" width="22" style="213" bestFit="1" customWidth="1"/>
    <col min="5549" max="5549" width="17" style="213" bestFit="1" customWidth="1"/>
    <col min="5550" max="5554" width="18" style="213" bestFit="1" customWidth="1"/>
    <col min="5555" max="5555" width="13" style="213" bestFit="1" customWidth="1"/>
    <col min="5556" max="5556" width="9.140625" style="213"/>
    <col min="5557" max="5557" width="26" style="213" bestFit="1" customWidth="1"/>
    <col min="5558" max="5558" width="9.140625" style="213"/>
    <col min="5559" max="5559" width="26" style="213" bestFit="1" customWidth="1"/>
    <col min="5560" max="5560" width="14" style="213" bestFit="1" customWidth="1"/>
    <col min="5561" max="5561" width="9.140625" style="213"/>
    <col min="5562" max="5562" width="25" style="213" bestFit="1" customWidth="1"/>
    <col min="5563" max="5563" width="9.140625" style="213"/>
    <col min="5564" max="5564" width="13" style="213" bestFit="1" customWidth="1"/>
    <col min="5565" max="5567" width="9.140625" style="213"/>
    <col min="5568" max="5568" width="18" style="213" bestFit="1" customWidth="1"/>
    <col min="5569" max="5573" width="9.140625" style="213"/>
    <col min="5574" max="5574" width="11" style="213" bestFit="1" customWidth="1"/>
    <col min="5575" max="5575" width="9.140625" style="213"/>
    <col min="5576" max="5576" width="21" style="213" bestFit="1" customWidth="1"/>
    <col min="5577" max="5581" width="9.140625" style="213"/>
    <col min="5582" max="5582" width="26" style="213" bestFit="1" customWidth="1"/>
    <col min="5583" max="5604" width="9.140625" style="213"/>
    <col min="5605" max="5605" width="18" style="213" bestFit="1" customWidth="1"/>
    <col min="5606" max="5606" width="9.140625" style="213"/>
    <col min="5607" max="5607" width="13" style="213" bestFit="1" customWidth="1"/>
    <col min="5608" max="5608" width="9.140625" style="213"/>
    <col min="5609" max="5609" width="24" style="213" bestFit="1" customWidth="1"/>
    <col min="5610" max="5610" width="9.140625" style="213"/>
    <col min="5611" max="5611" width="20" style="213" bestFit="1" customWidth="1"/>
    <col min="5612" max="5612" width="9.140625" style="213"/>
    <col min="5613" max="5613" width="26" style="213" bestFit="1" customWidth="1"/>
    <col min="5614" max="5632" width="9.140625" style="213"/>
    <col min="5633" max="5633" width="38" style="213" bestFit="1" customWidth="1"/>
    <col min="5634" max="5634" width="19" style="213" bestFit="1" customWidth="1"/>
    <col min="5635" max="5635" width="21" style="213" bestFit="1" customWidth="1"/>
    <col min="5636" max="5637" width="19" style="213" bestFit="1" customWidth="1"/>
    <col min="5638" max="5638" width="10" style="213" bestFit="1" customWidth="1"/>
    <col min="5639" max="5639" width="13" style="213" bestFit="1" customWidth="1"/>
    <col min="5640" max="5640" width="9.140625" style="213"/>
    <col min="5641" max="5641" width="14" style="213" bestFit="1" customWidth="1"/>
    <col min="5642" max="5642" width="16" style="213" bestFit="1" customWidth="1"/>
    <col min="5643" max="5643" width="10" style="213" bestFit="1" customWidth="1"/>
    <col min="5644" max="5644" width="26" style="213" bestFit="1" customWidth="1"/>
    <col min="5645" max="5645" width="25" style="213" bestFit="1" customWidth="1"/>
    <col min="5646" max="5646" width="26" style="213" bestFit="1" customWidth="1"/>
    <col min="5647" max="5652" width="9.140625" style="213"/>
    <col min="5653" max="5653" width="15" style="213" bestFit="1" customWidth="1"/>
    <col min="5654" max="5654" width="21" style="213" bestFit="1" customWidth="1"/>
    <col min="5655" max="5655" width="20" style="213" bestFit="1" customWidth="1"/>
    <col min="5656" max="5656" width="18" style="213" bestFit="1" customWidth="1"/>
    <col min="5657" max="5657" width="9.140625" style="213"/>
    <col min="5658" max="5658" width="18" style="213" bestFit="1" customWidth="1"/>
    <col min="5659" max="5659" width="9.140625" style="213"/>
    <col min="5660" max="5660" width="25" style="213" bestFit="1" customWidth="1"/>
    <col min="5661" max="5661" width="26" style="213" bestFit="1" customWidth="1"/>
    <col min="5662" max="5689" width="9.140625" style="213"/>
    <col min="5690" max="5691" width="10" style="213" bestFit="1" customWidth="1"/>
    <col min="5692" max="5692" width="9" style="213" bestFit="1" customWidth="1"/>
    <col min="5693" max="5693" width="10" style="213" bestFit="1" customWidth="1"/>
    <col min="5694" max="5695" width="9" style="213" bestFit="1" customWidth="1"/>
    <col min="5696" max="5696" width="10" style="213" bestFit="1" customWidth="1"/>
    <col min="5697" max="5697" width="11" style="213" bestFit="1" customWidth="1"/>
    <col min="5698" max="5698" width="9" style="213" bestFit="1" customWidth="1"/>
    <col min="5699" max="5699" width="9.140625" style="213"/>
    <col min="5700" max="5700" width="9" style="213" bestFit="1" customWidth="1"/>
    <col min="5701" max="5702" width="10" style="213" bestFit="1" customWidth="1"/>
    <col min="5703" max="5703" width="13" style="213" bestFit="1" customWidth="1"/>
    <col min="5704" max="5704" width="19" style="213" bestFit="1" customWidth="1"/>
    <col min="5705" max="5705" width="9.140625" style="213"/>
    <col min="5706" max="5706" width="15" style="213" bestFit="1" customWidth="1"/>
    <col min="5707" max="5708" width="9.140625" style="213"/>
    <col min="5709" max="5709" width="13" style="213" bestFit="1" customWidth="1"/>
    <col min="5710" max="5710" width="14" style="213" bestFit="1" customWidth="1"/>
    <col min="5711" max="5716" width="9.140625" style="213"/>
    <col min="5717" max="5717" width="13" style="213" bestFit="1" customWidth="1"/>
    <col min="5718" max="5718" width="14" style="213" bestFit="1" customWidth="1"/>
    <col min="5719" max="5726" width="9.140625" style="213"/>
    <col min="5727" max="5727" width="15" style="213" bestFit="1" customWidth="1"/>
    <col min="5728" max="5735" width="9.140625" style="213"/>
    <col min="5736" max="5736" width="15" style="213" bestFit="1" customWidth="1"/>
    <col min="5737" max="5744" width="9.140625" style="213"/>
    <col min="5745" max="5745" width="15" style="213" bestFit="1" customWidth="1"/>
    <col min="5746" max="5792" width="9.140625" style="213"/>
    <col min="5793" max="5793" width="18" style="213" bestFit="1" customWidth="1"/>
    <col min="5794" max="5794" width="22" style="213" bestFit="1" customWidth="1"/>
    <col min="5795" max="5795" width="17" style="213" bestFit="1" customWidth="1"/>
    <col min="5796" max="5800" width="18" style="213" bestFit="1" customWidth="1"/>
    <col min="5801" max="5801" width="13" style="213" bestFit="1" customWidth="1"/>
    <col min="5802" max="5802" width="9.140625" style="213"/>
    <col min="5803" max="5803" width="18" style="213" bestFit="1" customWidth="1"/>
    <col min="5804" max="5804" width="22" style="213" bestFit="1" customWidth="1"/>
    <col min="5805" max="5805" width="17" style="213" bestFit="1" customWidth="1"/>
    <col min="5806" max="5810" width="18" style="213" bestFit="1" customWidth="1"/>
    <col min="5811" max="5811" width="13" style="213" bestFit="1" customWidth="1"/>
    <col min="5812" max="5812" width="9.140625" style="213"/>
    <col min="5813" max="5813" width="26" style="213" bestFit="1" customWidth="1"/>
    <col min="5814" max="5814" width="9.140625" style="213"/>
    <col min="5815" max="5815" width="26" style="213" bestFit="1" customWidth="1"/>
    <col min="5816" max="5816" width="14" style="213" bestFit="1" customWidth="1"/>
    <col min="5817" max="5817" width="9.140625" style="213"/>
    <col min="5818" max="5818" width="25" style="213" bestFit="1" customWidth="1"/>
    <col min="5819" max="5819" width="9.140625" style="213"/>
    <col min="5820" max="5820" width="13" style="213" bestFit="1" customWidth="1"/>
    <col min="5821" max="5823" width="9.140625" style="213"/>
    <col min="5824" max="5824" width="18" style="213" bestFit="1" customWidth="1"/>
    <col min="5825" max="5829" width="9.140625" style="213"/>
    <col min="5830" max="5830" width="11" style="213" bestFit="1" customWidth="1"/>
    <col min="5831" max="5831" width="9.140625" style="213"/>
    <col min="5832" max="5832" width="21" style="213" bestFit="1" customWidth="1"/>
    <col min="5833" max="5837" width="9.140625" style="213"/>
    <col min="5838" max="5838" width="26" style="213" bestFit="1" customWidth="1"/>
    <col min="5839" max="5860" width="9.140625" style="213"/>
    <col min="5861" max="5861" width="18" style="213" bestFit="1" customWidth="1"/>
    <col min="5862" max="5862" width="9.140625" style="213"/>
    <col min="5863" max="5863" width="13" style="213" bestFit="1" customWidth="1"/>
    <col min="5864" max="5864" width="9.140625" style="213"/>
    <col min="5865" max="5865" width="24" style="213" bestFit="1" customWidth="1"/>
    <col min="5866" max="5866" width="9.140625" style="213"/>
    <col min="5867" max="5867" width="20" style="213" bestFit="1" customWidth="1"/>
    <col min="5868" max="5868" width="9.140625" style="213"/>
    <col min="5869" max="5869" width="26" style="213" bestFit="1" customWidth="1"/>
    <col min="5870" max="5888" width="9.140625" style="213"/>
    <col min="5889" max="5889" width="38" style="213" bestFit="1" customWidth="1"/>
    <col min="5890" max="5890" width="19" style="213" bestFit="1" customWidth="1"/>
    <col min="5891" max="5891" width="21" style="213" bestFit="1" customWidth="1"/>
    <col min="5892" max="5893" width="19" style="213" bestFit="1" customWidth="1"/>
    <col min="5894" max="5894" width="10" style="213" bestFit="1" customWidth="1"/>
    <col min="5895" max="5895" width="13" style="213" bestFit="1" customWidth="1"/>
    <col min="5896" max="5896" width="9.140625" style="213"/>
    <col min="5897" max="5897" width="14" style="213" bestFit="1" customWidth="1"/>
    <col min="5898" max="5898" width="16" style="213" bestFit="1" customWidth="1"/>
    <col min="5899" max="5899" width="10" style="213" bestFit="1" customWidth="1"/>
    <col min="5900" max="5900" width="26" style="213" bestFit="1" customWidth="1"/>
    <col min="5901" max="5901" width="25" style="213" bestFit="1" customWidth="1"/>
    <col min="5902" max="5902" width="26" style="213" bestFit="1" customWidth="1"/>
    <col min="5903" max="5908" width="9.140625" style="213"/>
    <col min="5909" max="5909" width="15" style="213" bestFit="1" customWidth="1"/>
    <col min="5910" max="5910" width="21" style="213" bestFit="1" customWidth="1"/>
    <col min="5911" max="5911" width="20" style="213" bestFit="1" customWidth="1"/>
    <col min="5912" max="5912" width="18" style="213" bestFit="1" customWidth="1"/>
    <col min="5913" max="5913" width="9.140625" style="213"/>
    <col min="5914" max="5914" width="18" style="213" bestFit="1" customWidth="1"/>
    <col min="5915" max="5915" width="9.140625" style="213"/>
    <col min="5916" max="5916" width="25" style="213" bestFit="1" customWidth="1"/>
    <col min="5917" max="5917" width="26" style="213" bestFit="1" customWidth="1"/>
    <col min="5918" max="5945" width="9.140625" style="213"/>
    <col min="5946" max="5947" width="10" style="213" bestFit="1" customWidth="1"/>
    <col min="5948" max="5948" width="9" style="213" bestFit="1" customWidth="1"/>
    <col min="5949" max="5949" width="10" style="213" bestFit="1" customWidth="1"/>
    <col min="5950" max="5951" width="9" style="213" bestFit="1" customWidth="1"/>
    <col min="5952" max="5952" width="10" style="213" bestFit="1" customWidth="1"/>
    <col min="5953" max="5953" width="11" style="213" bestFit="1" customWidth="1"/>
    <col min="5954" max="5954" width="9" style="213" bestFit="1" customWidth="1"/>
    <col min="5955" max="5955" width="9.140625" style="213"/>
    <col min="5956" max="5956" width="9" style="213" bestFit="1" customWidth="1"/>
    <col min="5957" max="5958" width="10" style="213" bestFit="1" customWidth="1"/>
    <col min="5959" max="5959" width="13" style="213" bestFit="1" customWidth="1"/>
    <col min="5960" max="5960" width="19" style="213" bestFit="1" customWidth="1"/>
    <col min="5961" max="5961" width="9.140625" style="213"/>
    <col min="5962" max="5962" width="15" style="213" bestFit="1" customWidth="1"/>
    <col min="5963" max="5964" width="9.140625" style="213"/>
    <col min="5965" max="5965" width="13" style="213" bestFit="1" customWidth="1"/>
    <col min="5966" max="5966" width="14" style="213" bestFit="1" customWidth="1"/>
    <col min="5967" max="5972" width="9.140625" style="213"/>
    <col min="5973" max="5973" width="13" style="213" bestFit="1" customWidth="1"/>
    <col min="5974" max="5974" width="14" style="213" bestFit="1" customWidth="1"/>
    <col min="5975" max="5982" width="9.140625" style="213"/>
    <col min="5983" max="5983" width="15" style="213" bestFit="1" customWidth="1"/>
    <col min="5984" max="5991" width="9.140625" style="213"/>
    <col min="5992" max="5992" width="15" style="213" bestFit="1" customWidth="1"/>
    <col min="5993" max="6000" width="9.140625" style="213"/>
    <col min="6001" max="6001" width="15" style="213" bestFit="1" customWidth="1"/>
    <col min="6002" max="6048" width="9.140625" style="213"/>
    <col min="6049" max="6049" width="18" style="213" bestFit="1" customWidth="1"/>
    <col min="6050" max="6050" width="22" style="213" bestFit="1" customWidth="1"/>
    <col min="6051" max="6051" width="17" style="213" bestFit="1" customWidth="1"/>
    <col min="6052" max="6056" width="18" style="213" bestFit="1" customWidth="1"/>
    <col min="6057" max="6057" width="13" style="213" bestFit="1" customWidth="1"/>
    <col min="6058" max="6058" width="9.140625" style="213"/>
    <col min="6059" max="6059" width="18" style="213" bestFit="1" customWidth="1"/>
    <col min="6060" max="6060" width="22" style="213" bestFit="1" customWidth="1"/>
    <col min="6061" max="6061" width="17" style="213" bestFit="1" customWidth="1"/>
    <col min="6062" max="6066" width="18" style="213" bestFit="1" customWidth="1"/>
    <col min="6067" max="6067" width="13" style="213" bestFit="1" customWidth="1"/>
    <col min="6068" max="6068" width="9.140625" style="213"/>
    <col min="6069" max="6069" width="26" style="213" bestFit="1" customWidth="1"/>
    <col min="6070" max="6070" width="9.140625" style="213"/>
    <col min="6071" max="6071" width="26" style="213" bestFit="1" customWidth="1"/>
    <col min="6072" max="6072" width="14" style="213" bestFit="1" customWidth="1"/>
    <col min="6073" max="6073" width="9.140625" style="213"/>
    <col min="6074" max="6074" width="25" style="213" bestFit="1" customWidth="1"/>
    <col min="6075" max="6075" width="9.140625" style="213"/>
    <col min="6076" max="6076" width="13" style="213" bestFit="1" customWidth="1"/>
    <col min="6077" max="6079" width="9.140625" style="213"/>
    <col min="6080" max="6080" width="18" style="213" bestFit="1" customWidth="1"/>
    <col min="6081" max="6085" width="9.140625" style="213"/>
    <col min="6086" max="6086" width="11" style="213" bestFit="1" customWidth="1"/>
    <col min="6087" max="6087" width="9.140625" style="213"/>
    <col min="6088" max="6088" width="21" style="213" bestFit="1" customWidth="1"/>
    <col min="6089" max="6093" width="9.140625" style="213"/>
    <col min="6094" max="6094" width="26" style="213" bestFit="1" customWidth="1"/>
    <col min="6095" max="6116" width="9.140625" style="213"/>
    <col min="6117" max="6117" width="18" style="213" bestFit="1" customWidth="1"/>
    <col min="6118" max="6118" width="9.140625" style="213"/>
    <col min="6119" max="6119" width="13" style="213" bestFit="1" customWidth="1"/>
    <col min="6120" max="6120" width="9.140625" style="213"/>
    <col min="6121" max="6121" width="24" style="213" bestFit="1" customWidth="1"/>
    <col min="6122" max="6122" width="9.140625" style="213"/>
    <col min="6123" max="6123" width="20" style="213" bestFit="1" customWidth="1"/>
    <col min="6124" max="6124" width="9.140625" style="213"/>
    <col min="6125" max="6125" width="26" style="213" bestFit="1" customWidth="1"/>
    <col min="6126" max="6144" width="9.140625" style="213"/>
    <col min="6145" max="6145" width="38" style="213" bestFit="1" customWidth="1"/>
    <col min="6146" max="6146" width="19" style="213" bestFit="1" customWidth="1"/>
    <col min="6147" max="6147" width="21" style="213" bestFit="1" customWidth="1"/>
    <col min="6148" max="6149" width="19" style="213" bestFit="1" customWidth="1"/>
    <col min="6150" max="6150" width="10" style="213" bestFit="1" customWidth="1"/>
    <col min="6151" max="6151" width="13" style="213" bestFit="1" customWidth="1"/>
    <col min="6152" max="6152" width="9.140625" style="213"/>
    <col min="6153" max="6153" width="14" style="213" bestFit="1" customWidth="1"/>
    <col min="6154" max="6154" width="16" style="213" bestFit="1" customWidth="1"/>
    <col min="6155" max="6155" width="10" style="213" bestFit="1" customWidth="1"/>
    <col min="6156" max="6156" width="26" style="213" bestFit="1" customWidth="1"/>
    <col min="6157" max="6157" width="25" style="213" bestFit="1" customWidth="1"/>
    <col min="6158" max="6158" width="26" style="213" bestFit="1" customWidth="1"/>
    <col min="6159" max="6164" width="9.140625" style="213"/>
    <col min="6165" max="6165" width="15" style="213" bestFit="1" customWidth="1"/>
    <col min="6166" max="6166" width="21" style="213" bestFit="1" customWidth="1"/>
    <col min="6167" max="6167" width="20" style="213" bestFit="1" customWidth="1"/>
    <col min="6168" max="6168" width="18" style="213" bestFit="1" customWidth="1"/>
    <col min="6169" max="6169" width="9.140625" style="213"/>
    <col min="6170" max="6170" width="18" style="213" bestFit="1" customWidth="1"/>
    <col min="6171" max="6171" width="9.140625" style="213"/>
    <col min="6172" max="6172" width="25" style="213" bestFit="1" customWidth="1"/>
    <col min="6173" max="6173" width="26" style="213" bestFit="1" customWidth="1"/>
    <col min="6174" max="6201" width="9.140625" style="213"/>
    <col min="6202" max="6203" width="10" style="213" bestFit="1" customWidth="1"/>
    <col min="6204" max="6204" width="9" style="213" bestFit="1" customWidth="1"/>
    <col min="6205" max="6205" width="10" style="213" bestFit="1" customWidth="1"/>
    <col min="6206" max="6207" width="9" style="213" bestFit="1" customWidth="1"/>
    <col min="6208" max="6208" width="10" style="213" bestFit="1" customWidth="1"/>
    <col min="6209" max="6209" width="11" style="213" bestFit="1" customWidth="1"/>
    <col min="6210" max="6210" width="9" style="213" bestFit="1" customWidth="1"/>
    <col min="6211" max="6211" width="9.140625" style="213"/>
    <col min="6212" max="6212" width="9" style="213" bestFit="1" customWidth="1"/>
    <col min="6213" max="6214" width="10" style="213" bestFit="1" customWidth="1"/>
    <col min="6215" max="6215" width="13" style="213" bestFit="1" customWidth="1"/>
    <col min="6216" max="6216" width="19" style="213" bestFit="1" customWidth="1"/>
    <col min="6217" max="6217" width="9.140625" style="213"/>
    <col min="6218" max="6218" width="15" style="213" bestFit="1" customWidth="1"/>
    <col min="6219" max="6220" width="9.140625" style="213"/>
    <col min="6221" max="6221" width="13" style="213" bestFit="1" customWidth="1"/>
    <col min="6222" max="6222" width="14" style="213" bestFit="1" customWidth="1"/>
    <col min="6223" max="6228" width="9.140625" style="213"/>
    <col min="6229" max="6229" width="13" style="213" bestFit="1" customWidth="1"/>
    <col min="6230" max="6230" width="14" style="213" bestFit="1" customWidth="1"/>
    <col min="6231" max="6238" width="9.140625" style="213"/>
    <col min="6239" max="6239" width="15" style="213" bestFit="1" customWidth="1"/>
    <col min="6240" max="6247" width="9.140625" style="213"/>
    <col min="6248" max="6248" width="15" style="213" bestFit="1" customWidth="1"/>
    <col min="6249" max="6256" width="9.140625" style="213"/>
    <col min="6257" max="6257" width="15" style="213" bestFit="1" customWidth="1"/>
    <col min="6258" max="6304" width="9.140625" style="213"/>
    <col min="6305" max="6305" width="18" style="213" bestFit="1" customWidth="1"/>
    <col min="6306" max="6306" width="22" style="213" bestFit="1" customWidth="1"/>
    <col min="6307" max="6307" width="17" style="213" bestFit="1" customWidth="1"/>
    <col min="6308" max="6312" width="18" style="213" bestFit="1" customWidth="1"/>
    <col min="6313" max="6313" width="13" style="213" bestFit="1" customWidth="1"/>
    <col min="6314" max="6314" width="9.140625" style="213"/>
    <col min="6315" max="6315" width="18" style="213" bestFit="1" customWidth="1"/>
    <col min="6316" max="6316" width="22" style="213" bestFit="1" customWidth="1"/>
    <col min="6317" max="6317" width="17" style="213" bestFit="1" customWidth="1"/>
    <col min="6318" max="6322" width="18" style="213" bestFit="1" customWidth="1"/>
    <col min="6323" max="6323" width="13" style="213" bestFit="1" customWidth="1"/>
    <col min="6324" max="6324" width="9.140625" style="213"/>
    <col min="6325" max="6325" width="26" style="213" bestFit="1" customWidth="1"/>
    <col min="6326" max="6326" width="9.140625" style="213"/>
    <col min="6327" max="6327" width="26" style="213" bestFit="1" customWidth="1"/>
    <col min="6328" max="6328" width="14" style="213" bestFit="1" customWidth="1"/>
    <col min="6329" max="6329" width="9.140625" style="213"/>
    <col min="6330" max="6330" width="25" style="213" bestFit="1" customWidth="1"/>
    <col min="6331" max="6331" width="9.140625" style="213"/>
    <col min="6332" max="6332" width="13" style="213" bestFit="1" customWidth="1"/>
    <col min="6333" max="6335" width="9.140625" style="213"/>
    <col min="6336" max="6336" width="18" style="213" bestFit="1" customWidth="1"/>
    <col min="6337" max="6341" width="9.140625" style="213"/>
    <col min="6342" max="6342" width="11" style="213" bestFit="1" customWidth="1"/>
    <col min="6343" max="6343" width="9.140625" style="213"/>
    <col min="6344" max="6344" width="21" style="213" bestFit="1" customWidth="1"/>
    <col min="6345" max="6349" width="9.140625" style="213"/>
    <col min="6350" max="6350" width="26" style="213" bestFit="1" customWidth="1"/>
    <col min="6351" max="6372" width="9.140625" style="213"/>
    <col min="6373" max="6373" width="18" style="213" bestFit="1" customWidth="1"/>
    <col min="6374" max="6374" width="9.140625" style="213"/>
    <col min="6375" max="6375" width="13" style="213" bestFit="1" customWidth="1"/>
    <col min="6376" max="6376" width="9.140625" style="213"/>
    <col min="6377" max="6377" width="24" style="213" bestFit="1" customWidth="1"/>
    <col min="6378" max="6378" width="9.140625" style="213"/>
    <col min="6379" max="6379" width="20" style="213" bestFit="1" customWidth="1"/>
    <col min="6380" max="6380" width="9.140625" style="213"/>
    <col min="6381" max="6381" width="26" style="213" bestFit="1" customWidth="1"/>
    <col min="6382" max="6400" width="9.140625" style="213"/>
    <col min="6401" max="6401" width="38" style="213" bestFit="1" customWidth="1"/>
    <col min="6402" max="6402" width="19" style="213" bestFit="1" customWidth="1"/>
    <col min="6403" max="6403" width="21" style="213" bestFit="1" customWidth="1"/>
    <col min="6404" max="6405" width="19" style="213" bestFit="1" customWidth="1"/>
    <col min="6406" max="6406" width="10" style="213" bestFit="1" customWidth="1"/>
    <col min="6407" max="6407" width="13" style="213" bestFit="1" customWidth="1"/>
    <col min="6408" max="6408" width="9.140625" style="213"/>
    <col min="6409" max="6409" width="14" style="213" bestFit="1" customWidth="1"/>
    <col min="6410" max="6410" width="16" style="213" bestFit="1" customWidth="1"/>
    <col min="6411" max="6411" width="10" style="213" bestFit="1" customWidth="1"/>
    <col min="6412" max="6412" width="26" style="213" bestFit="1" customWidth="1"/>
    <col min="6413" max="6413" width="25" style="213" bestFit="1" customWidth="1"/>
    <col min="6414" max="6414" width="26" style="213" bestFit="1" customWidth="1"/>
    <col min="6415" max="6420" width="9.140625" style="213"/>
    <col min="6421" max="6421" width="15" style="213" bestFit="1" customWidth="1"/>
    <col min="6422" max="6422" width="21" style="213" bestFit="1" customWidth="1"/>
    <col min="6423" max="6423" width="20" style="213" bestFit="1" customWidth="1"/>
    <col min="6424" max="6424" width="18" style="213" bestFit="1" customWidth="1"/>
    <col min="6425" max="6425" width="9.140625" style="213"/>
    <col min="6426" max="6426" width="18" style="213" bestFit="1" customWidth="1"/>
    <col min="6427" max="6427" width="9.140625" style="213"/>
    <col min="6428" max="6428" width="25" style="213" bestFit="1" customWidth="1"/>
    <col min="6429" max="6429" width="26" style="213" bestFit="1" customWidth="1"/>
    <col min="6430" max="6457" width="9.140625" style="213"/>
    <col min="6458" max="6459" width="10" style="213" bestFit="1" customWidth="1"/>
    <col min="6460" max="6460" width="9" style="213" bestFit="1" customWidth="1"/>
    <col min="6461" max="6461" width="10" style="213" bestFit="1" customWidth="1"/>
    <col min="6462" max="6463" width="9" style="213" bestFit="1" customWidth="1"/>
    <col min="6464" max="6464" width="10" style="213" bestFit="1" customWidth="1"/>
    <col min="6465" max="6465" width="11" style="213" bestFit="1" customWidth="1"/>
    <col min="6466" max="6466" width="9" style="213" bestFit="1" customWidth="1"/>
    <col min="6467" max="6467" width="9.140625" style="213"/>
    <col min="6468" max="6468" width="9" style="213" bestFit="1" customWidth="1"/>
    <col min="6469" max="6470" width="10" style="213" bestFit="1" customWidth="1"/>
    <col min="6471" max="6471" width="13" style="213" bestFit="1" customWidth="1"/>
    <col min="6472" max="6472" width="19" style="213" bestFit="1" customWidth="1"/>
    <col min="6473" max="6473" width="9.140625" style="213"/>
    <col min="6474" max="6474" width="15" style="213" bestFit="1" customWidth="1"/>
    <col min="6475" max="6476" width="9.140625" style="213"/>
    <col min="6477" max="6477" width="13" style="213" bestFit="1" customWidth="1"/>
    <col min="6478" max="6478" width="14" style="213" bestFit="1" customWidth="1"/>
    <col min="6479" max="6484" width="9.140625" style="213"/>
    <col min="6485" max="6485" width="13" style="213" bestFit="1" customWidth="1"/>
    <col min="6486" max="6486" width="14" style="213" bestFit="1" customWidth="1"/>
    <col min="6487" max="6494" width="9.140625" style="213"/>
    <col min="6495" max="6495" width="15" style="213" bestFit="1" customWidth="1"/>
    <col min="6496" max="6503" width="9.140625" style="213"/>
    <col min="6504" max="6504" width="15" style="213" bestFit="1" customWidth="1"/>
    <col min="6505" max="6512" width="9.140625" style="213"/>
    <col min="6513" max="6513" width="15" style="213" bestFit="1" customWidth="1"/>
    <col min="6514" max="6560" width="9.140625" style="213"/>
    <col min="6561" max="6561" width="18" style="213" bestFit="1" customWidth="1"/>
    <col min="6562" max="6562" width="22" style="213" bestFit="1" customWidth="1"/>
    <col min="6563" max="6563" width="17" style="213" bestFit="1" customWidth="1"/>
    <col min="6564" max="6568" width="18" style="213" bestFit="1" customWidth="1"/>
    <col min="6569" max="6569" width="13" style="213" bestFit="1" customWidth="1"/>
    <col min="6570" max="6570" width="9.140625" style="213"/>
    <col min="6571" max="6571" width="18" style="213" bestFit="1" customWidth="1"/>
    <col min="6572" max="6572" width="22" style="213" bestFit="1" customWidth="1"/>
    <col min="6573" max="6573" width="17" style="213" bestFit="1" customWidth="1"/>
    <col min="6574" max="6578" width="18" style="213" bestFit="1" customWidth="1"/>
    <col min="6579" max="6579" width="13" style="213" bestFit="1" customWidth="1"/>
    <col min="6580" max="6580" width="9.140625" style="213"/>
    <col min="6581" max="6581" width="26" style="213" bestFit="1" customWidth="1"/>
    <col min="6582" max="6582" width="9.140625" style="213"/>
    <col min="6583" max="6583" width="26" style="213" bestFit="1" customWidth="1"/>
    <col min="6584" max="6584" width="14" style="213" bestFit="1" customWidth="1"/>
    <col min="6585" max="6585" width="9.140625" style="213"/>
    <col min="6586" max="6586" width="25" style="213" bestFit="1" customWidth="1"/>
    <col min="6587" max="6587" width="9.140625" style="213"/>
    <col min="6588" max="6588" width="13" style="213" bestFit="1" customWidth="1"/>
    <col min="6589" max="6591" width="9.140625" style="213"/>
    <col min="6592" max="6592" width="18" style="213" bestFit="1" customWidth="1"/>
    <col min="6593" max="6597" width="9.140625" style="213"/>
    <col min="6598" max="6598" width="11" style="213" bestFit="1" customWidth="1"/>
    <col min="6599" max="6599" width="9.140625" style="213"/>
    <col min="6600" max="6600" width="21" style="213" bestFit="1" customWidth="1"/>
    <col min="6601" max="6605" width="9.140625" style="213"/>
    <col min="6606" max="6606" width="26" style="213" bestFit="1" customWidth="1"/>
    <col min="6607" max="6628" width="9.140625" style="213"/>
    <col min="6629" max="6629" width="18" style="213" bestFit="1" customWidth="1"/>
    <col min="6630" max="6630" width="9.140625" style="213"/>
    <col min="6631" max="6631" width="13" style="213" bestFit="1" customWidth="1"/>
    <col min="6632" max="6632" width="9.140625" style="213"/>
    <col min="6633" max="6633" width="24" style="213" bestFit="1" customWidth="1"/>
    <col min="6634" max="6634" width="9.140625" style="213"/>
    <col min="6635" max="6635" width="20" style="213" bestFit="1" customWidth="1"/>
    <col min="6636" max="6636" width="9.140625" style="213"/>
    <col min="6637" max="6637" width="26" style="213" bestFit="1" customWidth="1"/>
    <col min="6638" max="6656" width="9.140625" style="213"/>
    <col min="6657" max="6657" width="38" style="213" bestFit="1" customWidth="1"/>
    <col min="6658" max="6658" width="19" style="213" bestFit="1" customWidth="1"/>
    <col min="6659" max="6659" width="21" style="213" bestFit="1" customWidth="1"/>
    <col min="6660" max="6661" width="19" style="213" bestFit="1" customWidth="1"/>
    <col min="6662" max="6662" width="10" style="213" bestFit="1" customWidth="1"/>
    <col min="6663" max="6663" width="13" style="213" bestFit="1" customWidth="1"/>
    <col min="6664" max="6664" width="9.140625" style="213"/>
    <col min="6665" max="6665" width="14" style="213" bestFit="1" customWidth="1"/>
    <col min="6666" max="6666" width="16" style="213" bestFit="1" customWidth="1"/>
    <col min="6667" max="6667" width="10" style="213" bestFit="1" customWidth="1"/>
    <col min="6668" max="6668" width="26" style="213" bestFit="1" customWidth="1"/>
    <col min="6669" max="6669" width="25" style="213" bestFit="1" customWidth="1"/>
    <col min="6670" max="6670" width="26" style="213" bestFit="1" customWidth="1"/>
    <col min="6671" max="6676" width="9.140625" style="213"/>
    <col min="6677" max="6677" width="15" style="213" bestFit="1" customWidth="1"/>
    <col min="6678" max="6678" width="21" style="213" bestFit="1" customWidth="1"/>
    <col min="6679" max="6679" width="20" style="213" bestFit="1" customWidth="1"/>
    <col min="6680" max="6680" width="18" style="213" bestFit="1" customWidth="1"/>
    <col min="6681" max="6681" width="9.140625" style="213"/>
    <col min="6682" max="6682" width="18" style="213" bestFit="1" customWidth="1"/>
    <col min="6683" max="6683" width="9.140625" style="213"/>
    <col min="6684" max="6684" width="25" style="213" bestFit="1" customWidth="1"/>
    <col min="6685" max="6685" width="26" style="213" bestFit="1" customWidth="1"/>
    <col min="6686" max="6713" width="9.140625" style="213"/>
    <col min="6714" max="6715" width="10" style="213" bestFit="1" customWidth="1"/>
    <col min="6716" max="6716" width="9" style="213" bestFit="1" customWidth="1"/>
    <col min="6717" max="6717" width="10" style="213" bestFit="1" customWidth="1"/>
    <col min="6718" max="6719" width="9" style="213" bestFit="1" customWidth="1"/>
    <col min="6720" max="6720" width="10" style="213" bestFit="1" customWidth="1"/>
    <col min="6721" max="6721" width="11" style="213" bestFit="1" customWidth="1"/>
    <col min="6722" max="6722" width="9" style="213" bestFit="1" customWidth="1"/>
    <col min="6723" max="6723" width="9.140625" style="213"/>
    <col min="6724" max="6724" width="9" style="213" bestFit="1" customWidth="1"/>
    <col min="6725" max="6726" width="10" style="213" bestFit="1" customWidth="1"/>
    <col min="6727" max="6727" width="13" style="213" bestFit="1" customWidth="1"/>
    <col min="6728" max="6728" width="19" style="213" bestFit="1" customWidth="1"/>
    <col min="6729" max="6729" width="9.140625" style="213"/>
    <col min="6730" max="6730" width="15" style="213" bestFit="1" customWidth="1"/>
    <col min="6731" max="6732" width="9.140625" style="213"/>
    <col min="6733" max="6733" width="13" style="213" bestFit="1" customWidth="1"/>
    <col min="6734" max="6734" width="14" style="213" bestFit="1" customWidth="1"/>
    <col min="6735" max="6740" width="9.140625" style="213"/>
    <col min="6741" max="6741" width="13" style="213" bestFit="1" customWidth="1"/>
    <col min="6742" max="6742" width="14" style="213" bestFit="1" customWidth="1"/>
    <col min="6743" max="6750" width="9.140625" style="213"/>
    <col min="6751" max="6751" width="15" style="213" bestFit="1" customWidth="1"/>
    <col min="6752" max="6759" width="9.140625" style="213"/>
    <col min="6760" max="6760" width="15" style="213" bestFit="1" customWidth="1"/>
    <col min="6761" max="6768" width="9.140625" style="213"/>
    <col min="6769" max="6769" width="15" style="213" bestFit="1" customWidth="1"/>
    <col min="6770" max="6816" width="9.140625" style="213"/>
    <col min="6817" max="6817" width="18" style="213" bestFit="1" customWidth="1"/>
    <col min="6818" max="6818" width="22" style="213" bestFit="1" customWidth="1"/>
    <col min="6819" max="6819" width="17" style="213" bestFit="1" customWidth="1"/>
    <col min="6820" max="6824" width="18" style="213" bestFit="1" customWidth="1"/>
    <col min="6825" max="6825" width="13" style="213" bestFit="1" customWidth="1"/>
    <col min="6826" max="6826" width="9.140625" style="213"/>
    <col min="6827" max="6827" width="18" style="213" bestFit="1" customWidth="1"/>
    <col min="6828" max="6828" width="22" style="213" bestFit="1" customWidth="1"/>
    <col min="6829" max="6829" width="17" style="213" bestFit="1" customWidth="1"/>
    <col min="6830" max="6834" width="18" style="213" bestFit="1" customWidth="1"/>
    <col min="6835" max="6835" width="13" style="213" bestFit="1" customWidth="1"/>
    <col min="6836" max="6836" width="9.140625" style="213"/>
    <col min="6837" max="6837" width="26" style="213" bestFit="1" customWidth="1"/>
    <col min="6838" max="6838" width="9.140625" style="213"/>
    <col min="6839" max="6839" width="26" style="213" bestFit="1" customWidth="1"/>
    <col min="6840" max="6840" width="14" style="213" bestFit="1" customWidth="1"/>
    <col min="6841" max="6841" width="9.140625" style="213"/>
    <col min="6842" max="6842" width="25" style="213" bestFit="1" customWidth="1"/>
    <col min="6843" max="6843" width="9.140625" style="213"/>
    <col min="6844" max="6844" width="13" style="213" bestFit="1" customWidth="1"/>
    <col min="6845" max="6847" width="9.140625" style="213"/>
    <col min="6848" max="6848" width="18" style="213" bestFit="1" customWidth="1"/>
    <col min="6849" max="6853" width="9.140625" style="213"/>
    <col min="6854" max="6854" width="11" style="213" bestFit="1" customWidth="1"/>
    <col min="6855" max="6855" width="9.140625" style="213"/>
    <col min="6856" max="6856" width="21" style="213" bestFit="1" customWidth="1"/>
    <col min="6857" max="6861" width="9.140625" style="213"/>
    <col min="6862" max="6862" width="26" style="213" bestFit="1" customWidth="1"/>
    <col min="6863" max="6884" width="9.140625" style="213"/>
    <col min="6885" max="6885" width="18" style="213" bestFit="1" customWidth="1"/>
    <col min="6886" max="6886" width="9.140625" style="213"/>
    <col min="6887" max="6887" width="13" style="213" bestFit="1" customWidth="1"/>
    <col min="6888" max="6888" width="9.140625" style="213"/>
    <col min="6889" max="6889" width="24" style="213" bestFit="1" customWidth="1"/>
    <col min="6890" max="6890" width="9.140625" style="213"/>
    <col min="6891" max="6891" width="20" style="213" bestFit="1" customWidth="1"/>
    <col min="6892" max="6892" width="9.140625" style="213"/>
    <col min="6893" max="6893" width="26" style="213" bestFit="1" customWidth="1"/>
    <col min="6894" max="6912" width="9.140625" style="213"/>
    <col min="6913" max="6913" width="38" style="213" bestFit="1" customWidth="1"/>
    <col min="6914" max="6914" width="19" style="213" bestFit="1" customWidth="1"/>
    <col min="6915" max="6915" width="21" style="213" bestFit="1" customWidth="1"/>
    <col min="6916" max="6917" width="19" style="213" bestFit="1" customWidth="1"/>
    <col min="6918" max="6918" width="10" style="213" bestFit="1" customWidth="1"/>
    <col min="6919" max="6919" width="13" style="213" bestFit="1" customWidth="1"/>
    <col min="6920" max="6920" width="9.140625" style="213"/>
    <col min="6921" max="6921" width="14" style="213" bestFit="1" customWidth="1"/>
    <col min="6922" max="6922" width="16" style="213" bestFit="1" customWidth="1"/>
    <col min="6923" max="6923" width="10" style="213" bestFit="1" customWidth="1"/>
    <col min="6924" max="6924" width="26" style="213" bestFit="1" customWidth="1"/>
    <col min="6925" max="6925" width="25" style="213" bestFit="1" customWidth="1"/>
    <col min="6926" max="6926" width="26" style="213" bestFit="1" customWidth="1"/>
    <col min="6927" max="6932" width="9.140625" style="213"/>
    <col min="6933" max="6933" width="15" style="213" bestFit="1" customWidth="1"/>
    <col min="6934" max="6934" width="21" style="213" bestFit="1" customWidth="1"/>
    <col min="6935" max="6935" width="20" style="213" bestFit="1" customWidth="1"/>
    <col min="6936" max="6936" width="18" style="213" bestFit="1" customWidth="1"/>
    <col min="6937" max="6937" width="9.140625" style="213"/>
    <col min="6938" max="6938" width="18" style="213" bestFit="1" customWidth="1"/>
    <col min="6939" max="6939" width="9.140625" style="213"/>
    <col min="6940" max="6940" width="25" style="213" bestFit="1" customWidth="1"/>
    <col min="6941" max="6941" width="26" style="213" bestFit="1" customWidth="1"/>
    <col min="6942" max="6969" width="9.140625" style="213"/>
    <col min="6970" max="6971" width="10" style="213" bestFit="1" customWidth="1"/>
    <col min="6972" max="6972" width="9" style="213" bestFit="1" customWidth="1"/>
    <col min="6973" max="6973" width="10" style="213" bestFit="1" customWidth="1"/>
    <col min="6974" max="6975" width="9" style="213" bestFit="1" customWidth="1"/>
    <col min="6976" max="6976" width="10" style="213" bestFit="1" customWidth="1"/>
    <col min="6977" max="6977" width="11" style="213" bestFit="1" customWidth="1"/>
    <col min="6978" max="6978" width="9" style="213" bestFit="1" customWidth="1"/>
    <col min="6979" max="6979" width="9.140625" style="213"/>
    <col min="6980" max="6980" width="9" style="213" bestFit="1" customWidth="1"/>
    <col min="6981" max="6982" width="10" style="213" bestFit="1" customWidth="1"/>
    <col min="6983" max="6983" width="13" style="213" bestFit="1" customWidth="1"/>
    <col min="6984" max="6984" width="19" style="213" bestFit="1" customWidth="1"/>
    <col min="6985" max="6985" width="9.140625" style="213"/>
    <col min="6986" max="6986" width="15" style="213" bestFit="1" customWidth="1"/>
    <col min="6987" max="6988" width="9.140625" style="213"/>
    <col min="6989" max="6989" width="13" style="213" bestFit="1" customWidth="1"/>
    <col min="6990" max="6990" width="14" style="213" bestFit="1" customWidth="1"/>
    <col min="6991" max="6996" width="9.140625" style="213"/>
    <col min="6997" max="6997" width="13" style="213" bestFit="1" customWidth="1"/>
    <col min="6998" max="6998" width="14" style="213" bestFit="1" customWidth="1"/>
    <col min="6999" max="7006" width="9.140625" style="213"/>
    <col min="7007" max="7007" width="15" style="213" bestFit="1" customWidth="1"/>
    <col min="7008" max="7015" width="9.140625" style="213"/>
    <col min="7016" max="7016" width="15" style="213" bestFit="1" customWidth="1"/>
    <col min="7017" max="7024" width="9.140625" style="213"/>
    <col min="7025" max="7025" width="15" style="213" bestFit="1" customWidth="1"/>
    <col min="7026" max="7072" width="9.140625" style="213"/>
    <col min="7073" max="7073" width="18" style="213" bestFit="1" customWidth="1"/>
    <col min="7074" max="7074" width="22" style="213" bestFit="1" customWidth="1"/>
    <col min="7075" max="7075" width="17" style="213" bestFit="1" customWidth="1"/>
    <col min="7076" max="7080" width="18" style="213" bestFit="1" customWidth="1"/>
    <col min="7081" max="7081" width="13" style="213" bestFit="1" customWidth="1"/>
    <col min="7082" max="7082" width="9.140625" style="213"/>
    <col min="7083" max="7083" width="18" style="213" bestFit="1" customWidth="1"/>
    <col min="7084" max="7084" width="22" style="213" bestFit="1" customWidth="1"/>
    <col min="7085" max="7085" width="17" style="213" bestFit="1" customWidth="1"/>
    <col min="7086" max="7090" width="18" style="213" bestFit="1" customWidth="1"/>
    <col min="7091" max="7091" width="13" style="213" bestFit="1" customWidth="1"/>
    <col min="7092" max="7092" width="9.140625" style="213"/>
    <col min="7093" max="7093" width="26" style="213" bestFit="1" customWidth="1"/>
    <col min="7094" max="7094" width="9.140625" style="213"/>
    <col min="7095" max="7095" width="26" style="213" bestFit="1" customWidth="1"/>
    <col min="7096" max="7096" width="14" style="213" bestFit="1" customWidth="1"/>
    <col min="7097" max="7097" width="9.140625" style="213"/>
    <col min="7098" max="7098" width="25" style="213" bestFit="1" customWidth="1"/>
    <col min="7099" max="7099" width="9.140625" style="213"/>
    <col min="7100" max="7100" width="13" style="213" bestFit="1" customWidth="1"/>
    <col min="7101" max="7103" width="9.140625" style="213"/>
    <col min="7104" max="7104" width="18" style="213" bestFit="1" customWidth="1"/>
    <col min="7105" max="7109" width="9.140625" style="213"/>
    <col min="7110" max="7110" width="11" style="213" bestFit="1" customWidth="1"/>
    <col min="7111" max="7111" width="9.140625" style="213"/>
    <col min="7112" max="7112" width="21" style="213" bestFit="1" customWidth="1"/>
    <col min="7113" max="7117" width="9.140625" style="213"/>
    <col min="7118" max="7118" width="26" style="213" bestFit="1" customWidth="1"/>
    <col min="7119" max="7140" width="9.140625" style="213"/>
    <col min="7141" max="7141" width="18" style="213" bestFit="1" customWidth="1"/>
    <col min="7142" max="7142" width="9.140625" style="213"/>
    <col min="7143" max="7143" width="13" style="213" bestFit="1" customWidth="1"/>
    <col min="7144" max="7144" width="9.140625" style="213"/>
    <col min="7145" max="7145" width="24" style="213" bestFit="1" customWidth="1"/>
    <col min="7146" max="7146" width="9.140625" style="213"/>
    <col min="7147" max="7147" width="20" style="213" bestFit="1" customWidth="1"/>
    <col min="7148" max="7148" width="9.140625" style="213"/>
    <col min="7149" max="7149" width="26" style="213" bestFit="1" customWidth="1"/>
    <col min="7150" max="7168" width="9.140625" style="213"/>
    <col min="7169" max="7169" width="38" style="213" bestFit="1" customWidth="1"/>
    <col min="7170" max="7170" width="19" style="213" bestFit="1" customWidth="1"/>
    <col min="7171" max="7171" width="21" style="213" bestFit="1" customWidth="1"/>
    <col min="7172" max="7173" width="19" style="213" bestFit="1" customWidth="1"/>
    <col min="7174" max="7174" width="10" style="213" bestFit="1" customWidth="1"/>
    <col min="7175" max="7175" width="13" style="213" bestFit="1" customWidth="1"/>
    <col min="7176" max="7176" width="9.140625" style="213"/>
    <col min="7177" max="7177" width="14" style="213" bestFit="1" customWidth="1"/>
    <col min="7178" max="7178" width="16" style="213" bestFit="1" customWidth="1"/>
    <col min="7179" max="7179" width="10" style="213" bestFit="1" customWidth="1"/>
    <col min="7180" max="7180" width="26" style="213" bestFit="1" customWidth="1"/>
    <col min="7181" max="7181" width="25" style="213" bestFit="1" customWidth="1"/>
    <col min="7182" max="7182" width="26" style="213" bestFit="1" customWidth="1"/>
    <col min="7183" max="7188" width="9.140625" style="213"/>
    <col min="7189" max="7189" width="15" style="213" bestFit="1" customWidth="1"/>
    <col min="7190" max="7190" width="21" style="213" bestFit="1" customWidth="1"/>
    <col min="7191" max="7191" width="20" style="213" bestFit="1" customWidth="1"/>
    <col min="7192" max="7192" width="18" style="213" bestFit="1" customWidth="1"/>
    <col min="7193" max="7193" width="9.140625" style="213"/>
    <col min="7194" max="7194" width="18" style="213" bestFit="1" customWidth="1"/>
    <col min="7195" max="7195" width="9.140625" style="213"/>
    <col min="7196" max="7196" width="25" style="213" bestFit="1" customWidth="1"/>
    <col min="7197" max="7197" width="26" style="213" bestFit="1" customWidth="1"/>
    <col min="7198" max="7225" width="9.140625" style="213"/>
    <col min="7226" max="7227" width="10" style="213" bestFit="1" customWidth="1"/>
    <col min="7228" max="7228" width="9" style="213" bestFit="1" customWidth="1"/>
    <col min="7229" max="7229" width="10" style="213" bestFit="1" customWidth="1"/>
    <col min="7230" max="7231" width="9" style="213" bestFit="1" customWidth="1"/>
    <col min="7232" max="7232" width="10" style="213" bestFit="1" customWidth="1"/>
    <col min="7233" max="7233" width="11" style="213" bestFit="1" customWidth="1"/>
    <col min="7234" max="7234" width="9" style="213" bestFit="1" customWidth="1"/>
    <col min="7235" max="7235" width="9.140625" style="213"/>
    <col min="7236" max="7236" width="9" style="213" bestFit="1" customWidth="1"/>
    <col min="7237" max="7238" width="10" style="213" bestFit="1" customWidth="1"/>
    <col min="7239" max="7239" width="13" style="213" bestFit="1" customWidth="1"/>
    <col min="7240" max="7240" width="19" style="213" bestFit="1" customWidth="1"/>
    <col min="7241" max="7241" width="9.140625" style="213"/>
    <col min="7242" max="7242" width="15" style="213" bestFit="1" customWidth="1"/>
    <col min="7243" max="7244" width="9.140625" style="213"/>
    <col min="7245" max="7245" width="13" style="213" bestFit="1" customWidth="1"/>
    <col min="7246" max="7246" width="14" style="213" bestFit="1" customWidth="1"/>
    <col min="7247" max="7252" width="9.140625" style="213"/>
    <col min="7253" max="7253" width="13" style="213" bestFit="1" customWidth="1"/>
    <col min="7254" max="7254" width="14" style="213" bestFit="1" customWidth="1"/>
    <col min="7255" max="7262" width="9.140625" style="213"/>
    <col min="7263" max="7263" width="15" style="213" bestFit="1" customWidth="1"/>
    <col min="7264" max="7271" width="9.140625" style="213"/>
    <col min="7272" max="7272" width="15" style="213" bestFit="1" customWidth="1"/>
    <col min="7273" max="7280" width="9.140625" style="213"/>
    <col min="7281" max="7281" width="15" style="213" bestFit="1" customWidth="1"/>
    <col min="7282" max="7328" width="9.140625" style="213"/>
    <col min="7329" max="7329" width="18" style="213" bestFit="1" customWidth="1"/>
    <col min="7330" max="7330" width="22" style="213" bestFit="1" customWidth="1"/>
    <col min="7331" max="7331" width="17" style="213" bestFit="1" customWidth="1"/>
    <col min="7332" max="7336" width="18" style="213" bestFit="1" customWidth="1"/>
    <col min="7337" max="7337" width="13" style="213" bestFit="1" customWidth="1"/>
    <col min="7338" max="7338" width="9.140625" style="213"/>
    <col min="7339" max="7339" width="18" style="213" bestFit="1" customWidth="1"/>
    <col min="7340" max="7340" width="22" style="213" bestFit="1" customWidth="1"/>
    <col min="7341" max="7341" width="17" style="213" bestFit="1" customWidth="1"/>
    <col min="7342" max="7346" width="18" style="213" bestFit="1" customWidth="1"/>
    <col min="7347" max="7347" width="13" style="213" bestFit="1" customWidth="1"/>
    <col min="7348" max="7348" width="9.140625" style="213"/>
    <col min="7349" max="7349" width="26" style="213" bestFit="1" customWidth="1"/>
    <col min="7350" max="7350" width="9.140625" style="213"/>
    <col min="7351" max="7351" width="26" style="213" bestFit="1" customWidth="1"/>
    <col min="7352" max="7352" width="14" style="213" bestFit="1" customWidth="1"/>
    <col min="7353" max="7353" width="9.140625" style="213"/>
    <col min="7354" max="7354" width="25" style="213" bestFit="1" customWidth="1"/>
    <col min="7355" max="7355" width="9.140625" style="213"/>
    <col min="7356" max="7356" width="13" style="213" bestFit="1" customWidth="1"/>
    <col min="7357" max="7359" width="9.140625" style="213"/>
    <col min="7360" max="7360" width="18" style="213" bestFit="1" customWidth="1"/>
    <col min="7361" max="7365" width="9.140625" style="213"/>
    <col min="7366" max="7366" width="11" style="213" bestFit="1" customWidth="1"/>
    <col min="7367" max="7367" width="9.140625" style="213"/>
    <col min="7368" max="7368" width="21" style="213" bestFit="1" customWidth="1"/>
    <col min="7369" max="7373" width="9.140625" style="213"/>
    <col min="7374" max="7374" width="26" style="213" bestFit="1" customWidth="1"/>
    <col min="7375" max="7396" width="9.140625" style="213"/>
    <col min="7397" max="7397" width="18" style="213" bestFit="1" customWidth="1"/>
    <col min="7398" max="7398" width="9.140625" style="213"/>
    <col min="7399" max="7399" width="13" style="213" bestFit="1" customWidth="1"/>
    <col min="7400" max="7400" width="9.140625" style="213"/>
    <col min="7401" max="7401" width="24" style="213" bestFit="1" customWidth="1"/>
    <col min="7402" max="7402" width="9.140625" style="213"/>
    <col min="7403" max="7403" width="20" style="213" bestFit="1" customWidth="1"/>
    <col min="7404" max="7404" width="9.140625" style="213"/>
    <col min="7405" max="7405" width="26" style="213" bestFit="1" customWidth="1"/>
    <col min="7406" max="7424" width="9.140625" style="213"/>
    <col min="7425" max="7425" width="38" style="213" bestFit="1" customWidth="1"/>
    <col min="7426" max="7426" width="19" style="213" bestFit="1" customWidth="1"/>
    <col min="7427" max="7427" width="21" style="213" bestFit="1" customWidth="1"/>
    <col min="7428" max="7429" width="19" style="213" bestFit="1" customWidth="1"/>
    <col min="7430" max="7430" width="10" style="213" bestFit="1" customWidth="1"/>
    <col min="7431" max="7431" width="13" style="213" bestFit="1" customWidth="1"/>
    <col min="7432" max="7432" width="9.140625" style="213"/>
    <col min="7433" max="7433" width="14" style="213" bestFit="1" customWidth="1"/>
    <col min="7434" max="7434" width="16" style="213" bestFit="1" customWidth="1"/>
    <col min="7435" max="7435" width="10" style="213" bestFit="1" customWidth="1"/>
    <col min="7436" max="7436" width="26" style="213" bestFit="1" customWidth="1"/>
    <col min="7437" max="7437" width="25" style="213" bestFit="1" customWidth="1"/>
    <col min="7438" max="7438" width="26" style="213" bestFit="1" customWidth="1"/>
    <col min="7439" max="7444" width="9.140625" style="213"/>
    <col min="7445" max="7445" width="15" style="213" bestFit="1" customWidth="1"/>
    <col min="7446" max="7446" width="21" style="213" bestFit="1" customWidth="1"/>
    <col min="7447" max="7447" width="20" style="213" bestFit="1" customWidth="1"/>
    <col min="7448" max="7448" width="18" style="213" bestFit="1" customWidth="1"/>
    <col min="7449" max="7449" width="9.140625" style="213"/>
    <col min="7450" max="7450" width="18" style="213" bestFit="1" customWidth="1"/>
    <col min="7451" max="7451" width="9.140625" style="213"/>
    <col min="7452" max="7452" width="25" style="213" bestFit="1" customWidth="1"/>
    <col min="7453" max="7453" width="26" style="213" bestFit="1" customWidth="1"/>
    <col min="7454" max="7481" width="9.140625" style="213"/>
    <col min="7482" max="7483" width="10" style="213" bestFit="1" customWidth="1"/>
    <col min="7484" max="7484" width="9" style="213" bestFit="1" customWidth="1"/>
    <col min="7485" max="7485" width="10" style="213" bestFit="1" customWidth="1"/>
    <col min="7486" max="7487" width="9" style="213" bestFit="1" customWidth="1"/>
    <col min="7488" max="7488" width="10" style="213" bestFit="1" customWidth="1"/>
    <col min="7489" max="7489" width="11" style="213" bestFit="1" customWidth="1"/>
    <col min="7490" max="7490" width="9" style="213" bestFit="1" customWidth="1"/>
    <col min="7491" max="7491" width="9.140625" style="213"/>
    <col min="7492" max="7492" width="9" style="213" bestFit="1" customWidth="1"/>
    <col min="7493" max="7494" width="10" style="213" bestFit="1" customWidth="1"/>
    <col min="7495" max="7495" width="13" style="213" bestFit="1" customWidth="1"/>
    <col min="7496" max="7496" width="19" style="213" bestFit="1" customWidth="1"/>
    <col min="7497" max="7497" width="9.140625" style="213"/>
    <col min="7498" max="7498" width="15" style="213" bestFit="1" customWidth="1"/>
    <col min="7499" max="7500" width="9.140625" style="213"/>
    <col min="7501" max="7501" width="13" style="213" bestFit="1" customWidth="1"/>
    <col min="7502" max="7502" width="14" style="213" bestFit="1" customWidth="1"/>
    <col min="7503" max="7508" width="9.140625" style="213"/>
    <col min="7509" max="7509" width="13" style="213" bestFit="1" customWidth="1"/>
    <col min="7510" max="7510" width="14" style="213" bestFit="1" customWidth="1"/>
    <col min="7511" max="7518" width="9.140625" style="213"/>
    <col min="7519" max="7519" width="15" style="213" bestFit="1" customWidth="1"/>
    <col min="7520" max="7527" width="9.140625" style="213"/>
    <col min="7528" max="7528" width="15" style="213" bestFit="1" customWidth="1"/>
    <col min="7529" max="7536" width="9.140625" style="213"/>
    <col min="7537" max="7537" width="15" style="213" bestFit="1" customWidth="1"/>
    <col min="7538" max="7584" width="9.140625" style="213"/>
    <col min="7585" max="7585" width="18" style="213" bestFit="1" customWidth="1"/>
    <col min="7586" max="7586" width="22" style="213" bestFit="1" customWidth="1"/>
    <col min="7587" max="7587" width="17" style="213" bestFit="1" customWidth="1"/>
    <col min="7588" max="7592" width="18" style="213" bestFit="1" customWidth="1"/>
    <col min="7593" max="7593" width="13" style="213" bestFit="1" customWidth="1"/>
    <col min="7594" max="7594" width="9.140625" style="213"/>
    <col min="7595" max="7595" width="18" style="213" bestFit="1" customWidth="1"/>
    <col min="7596" max="7596" width="22" style="213" bestFit="1" customWidth="1"/>
    <col min="7597" max="7597" width="17" style="213" bestFit="1" customWidth="1"/>
    <col min="7598" max="7602" width="18" style="213" bestFit="1" customWidth="1"/>
    <col min="7603" max="7603" width="13" style="213" bestFit="1" customWidth="1"/>
    <col min="7604" max="7604" width="9.140625" style="213"/>
    <col min="7605" max="7605" width="26" style="213" bestFit="1" customWidth="1"/>
    <col min="7606" max="7606" width="9.140625" style="213"/>
    <col min="7607" max="7607" width="26" style="213" bestFit="1" customWidth="1"/>
    <col min="7608" max="7608" width="14" style="213" bestFit="1" customWidth="1"/>
    <col min="7609" max="7609" width="9.140625" style="213"/>
    <col min="7610" max="7610" width="25" style="213" bestFit="1" customWidth="1"/>
    <col min="7611" max="7611" width="9.140625" style="213"/>
    <col min="7612" max="7612" width="13" style="213" bestFit="1" customWidth="1"/>
    <col min="7613" max="7615" width="9.140625" style="213"/>
    <col min="7616" max="7616" width="18" style="213" bestFit="1" customWidth="1"/>
    <col min="7617" max="7621" width="9.140625" style="213"/>
    <col min="7622" max="7622" width="11" style="213" bestFit="1" customWidth="1"/>
    <col min="7623" max="7623" width="9.140625" style="213"/>
    <col min="7624" max="7624" width="21" style="213" bestFit="1" customWidth="1"/>
    <col min="7625" max="7629" width="9.140625" style="213"/>
    <col min="7630" max="7630" width="26" style="213" bestFit="1" customWidth="1"/>
    <col min="7631" max="7652" width="9.140625" style="213"/>
    <col min="7653" max="7653" width="18" style="213" bestFit="1" customWidth="1"/>
    <col min="7654" max="7654" width="9.140625" style="213"/>
    <col min="7655" max="7655" width="13" style="213" bestFit="1" customWidth="1"/>
    <col min="7656" max="7656" width="9.140625" style="213"/>
    <col min="7657" max="7657" width="24" style="213" bestFit="1" customWidth="1"/>
    <col min="7658" max="7658" width="9.140625" style="213"/>
    <col min="7659" max="7659" width="20" style="213" bestFit="1" customWidth="1"/>
    <col min="7660" max="7660" width="9.140625" style="213"/>
    <col min="7661" max="7661" width="26" style="213" bestFit="1" customWidth="1"/>
    <col min="7662" max="7680" width="9.140625" style="213"/>
    <col min="7681" max="7681" width="38" style="213" bestFit="1" customWidth="1"/>
    <col min="7682" max="7682" width="19" style="213" bestFit="1" customWidth="1"/>
    <col min="7683" max="7683" width="21" style="213" bestFit="1" customWidth="1"/>
    <col min="7684" max="7685" width="19" style="213" bestFit="1" customWidth="1"/>
    <col min="7686" max="7686" width="10" style="213" bestFit="1" customWidth="1"/>
    <col min="7687" max="7687" width="13" style="213" bestFit="1" customWidth="1"/>
    <col min="7688" max="7688" width="9.140625" style="213"/>
    <col min="7689" max="7689" width="14" style="213" bestFit="1" customWidth="1"/>
    <col min="7690" max="7690" width="16" style="213" bestFit="1" customWidth="1"/>
    <col min="7691" max="7691" width="10" style="213" bestFit="1" customWidth="1"/>
    <col min="7692" max="7692" width="26" style="213" bestFit="1" customWidth="1"/>
    <col min="7693" max="7693" width="25" style="213" bestFit="1" customWidth="1"/>
    <col min="7694" max="7694" width="26" style="213" bestFit="1" customWidth="1"/>
    <col min="7695" max="7700" width="9.140625" style="213"/>
    <col min="7701" max="7701" width="15" style="213" bestFit="1" customWidth="1"/>
    <col min="7702" max="7702" width="21" style="213" bestFit="1" customWidth="1"/>
    <col min="7703" max="7703" width="20" style="213" bestFit="1" customWidth="1"/>
    <col min="7704" max="7704" width="18" style="213" bestFit="1" customWidth="1"/>
    <col min="7705" max="7705" width="9.140625" style="213"/>
    <col min="7706" max="7706" width="18" style="213" bestFit="1" customWidth="1"/>
    <col min="7707" max="7707" width="9.140625" style="213"/>
    <col min="7708" max="7708" width="25" style="213" bestFit="1" customWidth="1"/>
    <col min="7709" max="7709" width="26" style="213" bestFit="1" customWidth="1"/>
    <col min="7710" max="7737" width="9.140625" style="213"/>
    <col min="7738" max="7739" width="10" style="213" bestFit="1" customWidth="1"/>
    <col min="7740" max="7740" width="9" style="213" bestFit="1" customWidth="1"/>
    <col min="7741" max="7741" width="10" style="213" bestFit="1" customWidth="1"/>
    <col min="7742" max="7743" width="9" style="213" bestFit="1" customWidth="1"/>
    <col min="7744" max="7744" width="10" style="213" bestFit="1" customWidth="1"/>
    <col min="7745" max="7745" width="11" style="213" bestFit="1" customWidth="1"/>
    <col min="7746" max="7746" width="9" style="213" bestFit="1" customWidth="1"/>
    <col min="7747" max="7747" width="9.140625" style="213"/>
    <col min="7748" max="7748" width="9" style="213" bestFit="1" customWidth="1"/>
    <col min="7749" max="7750" width="10" style="213" bestFit="1" customWidth="1"/>
    <col min="7751" max="7751" width="13" style="213" bestFit="1" customWidth="1"/>
    <col min="7752" max="7752" width="19" style="213" bestFit="1" customWidth="1"/>
    <col min="7753" max="7753" width="9.140625" style="213"/>
    <col min="7754" max="7754" width="15" style="213" bestFit="1" customWidth="1"/>
    <col min="7755" max="7756" width="9.140625" style="213"/>
    <col min="7757" max="7757" width="13" style="213" bestFit="1" customWidth="1"/>
    <col min="7758" max="7758" width="14" style="213" bestFit="1" customWidth="1"/>
    <col min="7759" max="7764" width="9.140625" style="213"/>
    <col min="7765" max="7765" width="13" style="213" bestFit="1" customWidth="1"/>
    <col min="7766" max="7766" width="14" style="213" bestFit="1" customWidth="1"/>
    <col min="7767" max="7774" width="9.140625" style="213"/>
    <col min="7775" max="7775" width="15" style="213" bestFit="1" customWidth="1"/>
    <col min="7776" max="7783" width="9.140625" style="213"/>
    <col min="7784" max="7784" width="15" style="213" bestFit="1" customWidth="1"/>
    <col min="7785" max="7792" width="9.140625" style="213"/>
    <col min="7793" max="7793" width="15" style="213" bestFit="1" customWidth="1"/>
    <col min="7794" max="7840" width="9.140625" style="213"/>
    <col min="7841" max="7841" width="18" style="213" bestFit="1" customWidth="1"/>
    <col min="7842" max="7842" width="22" style="213" bestFit="1" customWidth="1"/>
    <col min="7843" max="7843" width="17" style="213" bestFit="1" customWidth="1"/>
    <col min="7844" max="7848" width="18" style="213" bestFit="1" customWidth="1"/>
    <col min="7849" max="7849" width="13" style="213" bestFit="1" customWidth="1"/>
    <col min="7850" max="7850" width="9.140625" style="213"/>
    <col min="7851" max="7851" width="18" style="213" bestFit="1" customWidth="1"/>
    <col min="7852" max="7852" width="22" style="213" bestFit="1" customWidth="1"/>
    <col min="7853" max="7853" width="17" style="213" bestFit="1" customWidth="1"/>
    <col min="7854" max="7858" width="18" style="213" bestFit="1" customWidth="1"/>
    <col min="7859" max="7859" width="13" style="213" bestFit="1" customWidth="1"/>
    <col min="7860" max="7860" width="9.140625" style="213"/>
    <col min="7861" max="7861" width="26" style="213" bestFit="1" customWidth="1"/>
    <col min="7862" max="7862" width="9.140625" style="213"/>
    <col min="7863" max="7863" width="26" style="213" bestFit="1" customWidth="1"/>
    <col min="7864" max="7864" width="14" style="213" bestFit="1" customWidth="1"/>
    <col min="7865" max="7865" width="9.140625" style="213"/>
    <col min="7866" max="7866" width="25" style="213" bestFit="1" customWidth="1"/>
    <col min="7867" max="7867" width="9.140625" style="213"/>
    <col min="7868" max="7868" width="13" style="213" bestFit="1" customWidth="1"/>
    <col min="7869" max="7871" width="9.140625" style="213"/>
    <col min="7872" max="7872" width="18" style="213" bestFit="1" customWidth="1"/>
    <col min="7873" max="7877" width="9.140625" style="213"/>
    <col min="7878" max="7878" width="11" style="213" bestFit="1" customWidth="1"/>
    <col min="7879" max="7879" width="9.140625" style="213"/>
    <col min="7880" max="7880" width="21" style="213" bestFit="1" customWidth="1"/>
    <col min="7881" max="7885" width="9.140625" style="213"/>
    <col min="7886" max="7886" width="26" style="213" bestFit="1" customWidth="1"/>
    <col min="7887" max="7908" width="9.140625" style="213"/>
    <col min="7909" max="7909" width="18" style="213" bestFit="1" customWidth="1"/>
    <col min="7910" max="7910" width="9.140625" style="213"/>
    <col min="7911" max="7911" width="13" style="213" bestFit="1" customWidth="1"/>
    <col min="7912" max="7912" width="9.140625" style="213"/>
    <col min="7913" max="7913" width="24" style="213" bestFit="1" customWidth="1"/>
    <col min="7914" max="7914" width="9.140625" style="213"/>
    <col min="7915" max="7915" width="20" style="213" bestFit="1" customWidth="1"/>
    <col min="7916" max="7916" width="9.140625" style="213"/>
    <col min="7917" max="7917" width="26" style="213" bestFit="1" customWidth="1"/>
    <col min="7918" max="7936" width="9.140625" style="213"/>
    <col min="7937" max="7937" width="38" style="213" bestFit="1" customWidth="1"/>
    <col min="7938" max="7938" width="19" style="213" bestFit="1" customWidth="1"/>
    <col min="7939" max="7939" width="21" style="213" bestFit="1" customWidth="1"/>
    <col min="7940" max="7941" width="19" style="213" bestFit="1" customWidth="1"/>
    <col min="7942" max="7942" width="10" style="213" bestFit="1" customWidth="1"/>
    <col min="7943" max="7943" width="13" style="213" bestFit="1" customWidth="1"/>
    <col min="7944" max="7944" width="9.140625" style="213"/>
    <col min="7945" max="7945" width="14" style="213" bestFit="1" customWidth="1"/>
    <col min="7946" max="7946" width="16" style="213" bestFit="1" customWidth="1"/>
    <col min="7947" max="7947" width="10" style="213" bestFit="1" customWidth="1"/>
    <col min="7948" max="7948" width="26" style="213" bestFit="1" customWidth="1"/>
    <col min="7949" max="7949" width="25" style="213" bestFit="1" customWidth="1"/>
    <col min="7950" max="7950" width="26" style="213" bestFit="1" customWidth="1"/>
    <col min="7951" max="7956" width="9.140625" style="213"/>
    <col min="7957" max="7957" width="15" style="213" bestFit="1" customWidth="1"/>
    <col min="7958" max="7958" width="21" style="213" bestFit="1" customWidth="1"/>
    <col min="7959" max="7959" width="20" style="213" bestFit="1" customWidth="1"/>
    <col min="7960" max="7960" width="18" style="213" bestFit="1" customWidth="1"/>
    <col min="7961" max="7961" width="9.140625" style="213"/>
    <col min="7962" max="7962" width="18" style="213" bestFit="1" customWidth="1"/>
    <col min="7963" max="7963" width="9.140625" style="213"/>
    <col min="7964" max="7964" width="25" style="213" bestFit="1" customWidth="1"/>
    <col min="7965" max="7965" width="26" style="213" bestFit="1" customWidth="1"/>
    <col min="7966" max="7993" width="9.140625" style="213"/>
    <col min="7994" max="7995" width="10" style="213" bestFit="1" customWidth="1"/>
    <col min="7996" max="7996" width="9" style="213" bestFit="1" customWidth="1"/>
    <col min="7997" max="7997" width="10" style="213" bestFit="1" customWidth="1"/>
    <col min="7998" max="7999" width="9" style="213" bestFit="1" customWidth="1"/>
    <col min="8000" max="8000" width="10" style="213" bestFit="1" customWidth="1"/>
    <col min="8001" max="8001" width="11" style="213" bestFit="1" customWidth="1"/>
    <col min="8002" max="8002" width="9" style="213" bestFit="1" customWidth="1"/>
    <col min="8003" max="8003" width="9.140625" style="213"/>
    <col min="8004" max="8004" width="9" style="213" bestFit="1" customWidth="1"/>
    <col min="8005" max="8006" width="10" style="213" bestFit="1" customWidth="1"/>
    <col min="8007" max="8007" width="13" style="213" bestFit="1" customWidth="1"/>
    <col min="8008" max="8008" width="19" style="213" bestFit="1" customWidth="1"/>
    <col min="8009" max="8009" width="9.140625" style="213"/>
    <col min="8010" max="8010" width="15" style="213" bestFit="1" customWidth="1"/>
    <col min="8011" max="8012" width="9.140625" style="213"/>
    <col min="8013" max="8013" width="13" style="213" bestFit="1" customWidth="1"/>
    <col min="8014" max="8014" width="14" style="213" bestFit="1" customWidth="1"/>
    <col min="8015" max="8020" width="9.140625" style="213"/>
    <col min="8021" max="8021" width="13" style="213" bestFit="1" customWidth="1"/>
    <col min="8022" max="8022" width="14" style="213" bestFit="1" customWidth="1"/>
    <col min="8023" max="8030" width="9.140625" style="213"/>
    <col min="8031" max="8031" width="15" style="213" bestFit="1" customWidth="1"/>
    <col min="8032" max="8039" width="9.140625" style="213"/>
    <col min="8040" max="8040" width="15" style="213" bestFit="1" customWidth="1"/>
    <col min="8041" max="8048" width="9.140625" style="213"/>
    <col min="8049" max="8049" width="15" style="213" bestFit="1" customWidth="1"/>
    <col min="8050" max="8096" width="9.140625" style="213"/>
    <col min="8097" max="8097" width="18" style="213" bestFit="1" customWidth="1"/>
    <col min="8098" max="8098" width="22" style="213" bestFit="1" customWidth="1"/>
    <col min="8099" max="8099" width="17" style="213" bestFit="1" customWidth="1"/>
    <col min="8100" max="8104" width="18" style="213" bestFit="1" customWidth="1"/>
    <col min="8105" max="8105" width="13" style="213" bestFit="1" customWidth="1"/>
    <col min="8106" max="8106" width="9.140625" style="213"/>
    <col min="8107" max="8107" width="18" style="213" bestFit="1" customWidth="1"/>
    <col min="8108" max="8108" width="22" style="213" bestFit="1" customWidth="1"/>
    <col min="8109" max="8109" width="17" style="213" bestFit="1" customWidth="1"/>
    <col min="8110" max="8114" width="18" style="213" bestFit="1" customWidth="1"/>
    <col min="8115" max="8115" width="13" style="213" bestFit="1" customWidth="1"/>
    <col min="8116" max="8116" width="9.140625" style="213"/>
    <col min="8117" max="8117" width="26" style="213" bestFit="1" customWidth="1"/>
    <col min="8118" max="8118" width="9.140625" style="213"/>
    <col min="8119" max="8119" width="26" style="213" bestFit="1" customWidth="1"/>
    <col min="8120" max="8120" width="14" style="213" bestFit="1" customWidth="1"/>
    <col min="8121" max="8121" width="9.140625" style="213"/>
    <col min="8122" max="8122" width="25" style="213" bestFit="1" customWidth="1"/>
    <col min="8123" max="8123" width="9.140625" style="213"/>
    <col min="8124" max="8124" width="13" style="213" bestFit="1" customWidth="1"/>
    <col min="8125" max="8127" width="9.140625" style="213"/>
    <col min="8128" max="8128" width="18" style="213" bestFit="1" customWidth="1"/>
    <col min="8129" max="8133" width="9.140625" style="213"/>
    <col min="8134" max="8134" width="11" style="213" bestFit="1" customWidth="1"/>
    <col min="8135" max="8135" width="9.140625" style="213"/>
    <col min="8136" max="8136" width="21" style="213" bestFit="1" customWidth="1"/>
    <col min="8137" max="8141" width="9.140625" style="213"/>
    <col min="8142" max="8142" width="26" style="213" bestFit="1" customWidth="1"/>
    <col min="8143" max="8164" width="9.140625" style="213"/>
    <col min="8165" max="8165" width="18" style="213" bestFit="1" customWidth="1"/>
    <col min="8166" max="8166" width="9.140625" style="213"/>
    <col min="8167" max="8167" width="13" style="213" bestFit="1" customWidth="1"/>
    <col min="8168" max="8168" width="9.140625" style="213"/>
    <col min="8169" max="8169" width="24" style="213" bestFit="1" customWidth="1"/>
    <col min="8170" max="8170" width="9.140625" style="213"/>
    <col min="8171" max="8171" width="20" style="213" bestFit="1" customWidth="1"/>
    <col min="8172" max="8172" width="9.140625" style="213"/>
    <col min="8173" max="8173" width="26" style="213" bestFit="1" customWidth="1"/>
    <col min="8174" max="8192" width="9.140625" style="213"/>
    <col min="8193" max="8193" width="38" style="213" bestFit="1" customWidth="1"/>
    <col min="8194" max="8194" width="19" style="213" bestFit="1" customWidth="1"/>
    <col min="8195" max="8195" width="21" style="213" bestFit="1" customWidth="1"/>
    <col min="8196" max="8197" width="19" style="213" bestFit="1" customWidth="1"/>
    <col min="8198" max="8198" width="10" style="213" bestFit="1" customWidth="1"/>
    <col min="8199" max="8199" width="13" style="213" bestFit="1" customWidth="1"/>
    <col min="8200" max="8200" width="9.140625" style="213"/>
    <col min="8201" max="8201" width="14" style="213" bestFit="1" customWidth="1"/>
    <col min="8202" max="8202" width="16" style="213" bestFit="1" customWidth="1"/>
    <col min="8203" max="8203" width="10" style="213" bestFit="1" customWidth="1"/>
    <col min="8204" max="8204" width="26" style="213" bestFit="1" customWidth="1"/>
    <col min="8205" max="8205" width="25" style="213" bestFit="1" customWidth="1"/>
    <col min="8206" max="8206" width="26" style="213" bestFit="1" customWidth="1"/>
    <col min="8207" max="8212" width="9.140625" style="213"/>
    <col min="8213" max="8213" width="15" style="213" bestFit="1" customWidth="1"/>
    <col min="8214" max="8214" width="21" style="213" bestFit="1" customWidth="1"/>
    <col min="8215" max="8215" width="20" style="213" bestFit="1" customWidth="1"/>
    <col min="8216" max="8216" width="18" style="213" bestFit="1" customWidth="1"/>
    <col min="8217" max="8217" width="9.140625" style="213"/>
    <col min="8218" max="8218" width="18" style="213" bestFit="1" customWidth="1"/>
    <col min="8219" max="8219" width="9.140625" style="213"/>
    <col min="8220" max="8220" width="25" style="213" bestFit="1" customWidth="1"/>
    <col min="8221" max="8221" width="26" style="213" bestFit="1" customWidth="1"/>
    <col min="8222" max="8249" width="9.140625" style="213"/>
    <col min="8250" max="8251" width="10" style="213" bestFit="1" customWidth="1"/>
    <col min="8252" max="8252" width="9" style="213" bestFit="1" customWidth="1"/>
    <col min="8253" max="8253" width="10" style="213" bestFit="1" customWidth="1"/>
    <col min="8254" max="8255" width="9" style="213" bestFit="1" customWidth="1"/>
    <col min="8256" max="8256" width="10" style="213" bestFit="1" customWidth="1"/>
    <col min="8257" max="8257" width="11" style="213" bestFit="1" customWidth="1"/>
    <col min="8258" max="8258" width="9" style="213" bestFit="1" customWidth="1"/>
    <col min="8259" max="8259" width="9.140625" style="213"/>
    <col min="8260" max="8260" width="9" style="213" bestFit="1" customWidth="1"/>
    <col min="8261" max="8262" width="10" style="213" bestFit="1" customWidth="1"/>
    <col min="8263" max="8263" width="13" style="213" bestFit="1" customWidth="1"/>
    <col min="8264" max="8264" width="19" style="213" bestFit="1" customWidth="1"/>
    <col min="8265" max="8265" width="9.140625" style="213"/>
    <col min="8266" max="8266" width="15" style="213" bestFit="1" customWidth="1"/>
    <col min="8267" max="8268" width="9.140625" style="213"/>
    <col min="8269" max="8269" width="13" style="213" bestFit="1" customWidth="1"/>
    <col min="8270" max="8270" width="14" style="213" bestFit="1" customWidth="1"/>
    <col min="8271" max="8276" width="9.140625" style="213"/>
    <col min="8277" max="8277" width="13" style="213" bestFit="1" customWidth="1"/>
    <col min="8278" max="8278" width="14" style="213" bestFit="1" customWidth="1"/>
    <col min="8279" max="8286" width="9.140625" style="213"/>
    <col min="8287" max="8287" width="15" style="213" bestFit="1" customWidth="1"/>
    <col min="8288" max="8295" width="9.140625" style="213"/>
    <col min="8296" max="8296" width="15" style="213" bestFit="1" customWidth="1"/>
    <col min="8297" max="8304" width="9.140625" style="213"/>
    <col min="8305" max="8305" width="15" style="213" bestFit="1" customWidth="1"/>
    <col min="8306" max="8352" width="9.140625" style="213"/>
    <col min="8353" max="8353" width="18" style="213" bestFit="1" customWidth="1"/>
    <col min="8354" max="8354" width="22" style="213" bestFit="1" customWidth="1"/>
    <col min="8355" max="8355" width="17" style="213" bestFit="1" customWidth="1"/>
    <col min="8356" max="8360" width="18" style="213" bestFit="1" customWidth="1"/>
    <col min="8361" max="8361" width="13" style="213" bestFit="1" customWidth="1"/>
    <col min="8362" max="8362" width="9.140625" style="213"/>
    <col min="8363" max="8363" width="18" style="213" bestFit="1" customWidth="1"/>
    <col min="8364" max="8364" width="22" style="213" bestFit="1" customWidth="1"/>
    <col min="8365" max="8365" width="17" style="213" bestFit="1" customWidth="1"/>
    <col min="8366" max="8370" width="18" style="213" bestFit="1" customWidth="1"/>
    <col min="8371" max="8371" width="13" style="213" bestFit="1" customWidth="1"/>
    <col min="8372" max="8372" width="9.140625" style="213"/>
    <col min="8373" max="8373" width="26" style="213" bestFit="1" customWidth="1"/>
    <col min="8374" max="8374" width="9.140625" style="213"/>
    <col min="8375" max="8375" width="26" style="213" bestFit="1" customWidth="1"/>
    <col min="8376" max="8376" width="14" style="213" bestFit="1" customWidth="1"/>
    <col min="8377" max="8377" width="9.140625" style="213"/>
    <col min="8378" max="8378" width="25" style="213" bestFit="1" customWidth="1"/>
    <col min="8379" max="8379" width="9.140625" style="213"/>
    <col min="8380" max="8380" width="13" style="213" bestFit="1" customWidth="1"/>
    <col min="8381" max="8383" width="9.140625" style="213"/>
    <col min="8384" max="8384" width="18" style="213" bestFit="1" customWidth="1"/>
    <col min="8385" max="8389" width="9.140625" style="213"/>
    <col min="8390" max="8390" width="11" style="213" bestFit="1" customWidth="1"/>
    <col min="8391" max="8391" width="9.140625" style="213"/>
    <col min="8392" max="8392" width="21" style="213" bestFit="1" customWidth="1"/>
    <col min="8393" max="8397" width="9.140625" style="213"/>
    <col min="8398" max="8398" width="26" style="213" bestFit="1" customWidth="1"/>
    <col min="8399" max="8420" width="9.140625" style="213"/>
    <col min="8421" max="8421" width="18" style="213" bestFit="1" customWidth="1"/>
    <col min="8422" max="8422" width="9.140625" style="213"/>
    <col min="8423" max="8423" width="13" style="213" bestFit="1" customWidth="1"/>
    <col min="8424" max="8424" width="9.140625" style="213"/>
    <col min="8425" max="8425" width="24" style="213" bestFit="1" customWidth="1"/>
    <col min="8426" max="8426" width="9.140625" style="213"/>
    <col min="8427" max="8427" width="20" style="213" bestFit="1" customWidth="1"/>
    <col min="8428" max="8428" width="9.140625" style="213"/>
    <col min="8429" max="8429" width="26" style="213" bestFit="1" customWidth="1"/>
    <col min="8430" max="8448" width="9.140625" style="213"/>
    <col min="8449" max="8449" width="38" style="213" bestFit="1" customWidth="1"/>
    <col min="8450" max="8450" width="19" style="213" bestFit="1" customWidth="1"/>
    <col min="8451" max="8451" width="21" style="213" bestFit="1" customWidth="1"/>
    <col min="8452" max="8453" width="19" style="213" bestFit="1" customWidth="1"/>
    <col min="8454" max="8454" width="10" style="213" bestFit="1" customWidth="1"/>
    <col min="8455" max="8455" width="13" style="213" bestFit="1" customWidth="1"/>
    <col min="8456" max="8456" width="9.140625" style="213"/>
    <col min="8457" max="8457" width="14" style="213" bestFit="1" customWidth="1"/>
    <col min="8458" max="8458" width="16" style="213" bestFit="1" customWidth="1"/>
    <col min="8459" max="8459" width="10" style="213" bestFit="1" customWidth="1"/>
    <col min="8460" max="8460" width="26" style="213" bestFit="1" customWidth="1"/>
    <col min="8461" max="8461" width="25" style="213" bestFit="1" customWidth="1"/>
    <col min="8462" max="8462" width="26" style="213" bestFit="1" customWidth="1"/>
    <col min="8463" max="8468" width="9.140625" style="213"/>
    <col min="8469" max="8469" width="15" style="213" bestFit="1" customWidth="1"/>
    <col min="8470" max="8470" width="21" style="213" bestFit="1" customWidth="1"/>
    <col min="8471" max="8471" width="20" style="213" bestFit="1" customWidth="1"/>
    <col min="8472" max="8472" width="18" style="213" bestFit="1" customWidth="1"/>
    <col min="8473" max="8473" width="9.140625" style="213"/>
    <col min="8474" max="8474" width="18" style="213" bestFit="1" customWidth="1"/>
    <col min="8475" max="8475" width="9.140625" style="213"/>
    <col min="8476" max="8476" width="25" style="213" bestFit="1" customWidth="1"/>
    <col min="8477" max="8477" width="26" style="213" bestFit="1" customWidth="1"/>
    <col min="8478" max="8505" width="9.140625" style="213"/>
    <col min="8506" max="8507" width="10" style="213" bestFit="1" customWidth="1"/>
    <col min="8508" max="8508" width="9" style="213" bestFit="1" customWidth="1"/>
    <col min="8509" max="8509" width="10" style="213" bestFit="1" customWidth="1"/>
    <col min="8510" max="8511" width="9" style="213" bestFit="1" customWidth="1"/>
    <col min="8512" max="8512" width="10" style="213" bestFit="1" customWidth="1"/>
    <col min="8513" max="8513" width="11" style="213" bestFit="1" customWidth="1"/>
    <col min="8514" max="8514" width="9" style="213" bestFit="1" customWidth="1"/>
    <col min="8515" max="8515" width="9.140625" style="213"/>
    <col min="8516" max="8516" width="9" style="213" bestFit="1" customWidth="1"/>
    <col min="8517" max="8518" width="10" style="213" bestFit="1" customWidth="1"/>
    <col min="8519" max="8519" width="13" style="213" bestFit="1" customWidth="1"/>
    <col min="8520" max="8520" width="19" style="213" bestFit="1" customWidth="1"/>
    <col min="8521" max="8521" width="9.140625" style="213"/>
    <col min="8522" max="8522" width="15" style="213" bestFit="1" customWidth="1"/>
    <col min="8523" max="8524" width="9.140625" style="213"/>
    <col min="8525" max="8525" width="13" style="213" bestFit="1" customWidth="1"/>
    <col min="8526" max="8526" width="14" style="213" bestFit="1" customWidth="1"/>
    <col min="8527" max="8532" width="9.140625" style="213"/>
    <col min="8533" max="8533" width="13" style="213" bestFit="1" customWidth="1"/>
    <col min="8534" max="8534" width="14" style="213" bestFit="1" customWidth="1"/>
    <col min="8535" max="8542" width="9.140625" style="213"/>
    <col min="8543" max="8543" width="15" style="213" bestFit="1" customWidth="1"/>
    <col min="8544" max="8551" width="9.140625" style="213"/>
    <col min="8552" max="8552" width="15" style="213" bestFit="1" customWidth="1"/>
    <col min="8553" max="8560" width="9.140625" style="213"/>
    <col min="8561" max="8561" width="15" style="213" bestFit="1" customWidth="1"/>
    <col min="8562" max="8608" width="9.140625" style="213"/>
    <col min="8609" max="8609" width="18" style="213" bestFit="1" customWidth="1"/>
    <col min="8610" max="8610" width="22" style="213" bestFit="1" customWidth="1"/>
    <col min="8611" max="8611" width="17" style="213" bestFit="1" customWidth="1"/>
    <col min="8612" max="8616" width="18" style="213" bestFit="1" customWidth="1"/>
    <col min="8617" max="8617" width="13" style="213" bestFit="1" customWidth="1"/>
    <col min="8618" max="8618" width="9.140625" style="213"/>
    <col min="8619" max="8619" width="18" style="213" bestFit="1" customWidth="1"/>
    <col min="8620" max="8620" width="22" style="213" bestFit="1" customWidth="1"/>
    <col min="8621" max="8621" width="17" style="213" bestFit="1" customWidth="1"/>
    <col min="8622" max="8626" width="18" style="213" bestFit="1" customWidth="1"/>
    <col min="8627" max="8627" width="13" style="213" bestFit="1" customWidth="1"/>
    <col min="8628" max="8628" width="9.140625" style="213"/>
    <col min="8629" max="8629" width="26" style="213" bestFit="1" customWidth="1"/>
    <col min="8630" max="8630" width="9.140625" style="213"/>
    <col min="8631" max="8631" width="26" style="213" bestFit="1" customWidth="1"/>
    <col min="8632" max="8632" width="14" style="213" bestFit="1" customWidth="1"/>
    <col min="8633" max="8633" width="9.140625" style="213"/>
    <col min="8634" max="8634" width="25" style="213" bestFit="1" customWidth="1"/>
    <col min="8635" max="8635" width="9.140625" style="213"/>
    <col min="8636" max="8636" width="13" style="213" bestFit="1" customWidth="1"/>
    <col min="8637" max="8639" width="9.140625" style="213"/>
    <col min="8640" max="8640" width="18" style="213" bestFit="1" customWidth="1"/>
    <col min="8641" max="8645" width="9.140625" style="213"/>
    <col min="8646" max="8646" width="11" style="213" bestFit="1" customWidth="1"/>
    <col min="8647" max="8647" width="9.140625" style="213"/>
    <col min="8648" max="8648" width="21" style="213" bestFit="1" customWidth="1"/>
    <col min="8649" max="8653" width="9.140625" style="213"/>
    <col min="8654" max="8654" width="26" style="213" bestFit="1" customWidth="1"/>
    <col min="8655" max="8676" width="9.140625" style="213"/>
    <col min="8677" max="8677" width="18" style="213" bestFit="1" customWidth="1"/>
    <col min="8678" max="8678" width="9.140625" style="213"/>
    <col min="8679" max="8679" width="13" style="213" bestFit="1" customWidth="1"/>
    <col min="8680" max="8680" width="9.140625" style="213"/>
    <col min="8681" max="8681" width="24" style="213" bestFit="1" customWidth="1"/>
    <col min="8682" max="8682" width="9.140625" style="213"/>
    <col min="8683" max="8683" width="20" style="213" bestFit="1" customWidth="1"/>
    <col min="8684" max="8684" width="9.140625" style="213"/>
    <col min="8685" max="8685" width="26" style="213" bestFit="1" customWidth="1"/>
    <col min="8686" max="8704" width="9.140625" style="213"/>
    <col min="8705" max="8705" width="38" style="213" bestFit="1" customWidth="1"/>
    <col min="8706" max="8706" width="19" style="213" bestFit="1" customWidth="1"/>
    <col min="8707" max="8707" width="21" style="213" bestFit="1" customWidth="1"/>
    <col min="8708" max="8709" width="19" style="213" bestFit="1" customWidth="1"/>
    <col min="8710" max="8710" width="10" style="213" bestFit="1" customWidth="1"/>
    <col min="8711" max="8711" width="13" style="213" bestFit="1" customWidth="1"/>
    <col min="8712" max="8712" width="9.140625" style="213"/>
    <col min="8713" max="8713" width="14" style="213" bestFit="1" customWidth="1"/>
    <col min="8714" max="8714" width="16" style="213" bestFit="1" customWidth="1"/>
    <col min="8715" max="8715" width="10" style="213" bestFit="1" customWidth="1"/>
    <col min="8716" max="8716" width="26" style="213" bestFit="1" customWidth="1"/>
    <col min="8717" max="8717" width="25" style="213" bestFit="1" customWidth="1"/>
    <col min="8718" max="8718" width="26" style="213" bestFit="1" customWidth="1"/>
    <col min="8719" max="8724" width="9.140625" style="213"/>
    <col min="8725" max="8725" width="15" style="213" bestFit="1" customWidth="1"/>
    <col min="8726" max="8726" width="21" style="213" bestFit="1" customWidth="1"/>
    <col min="8727" max="8727" width="20" style="213" bestFit="1" customWidth="1"/>
    <col min="8728" max="8728" width="18" style="213" bestFit="1" customWidth="1"/>
    <col min="8729" max="8729" width="9.140625" style="213"/>
    <col min="8730" max="8730" width="18" style="213" bestFit="1" customWidth="1"/>
    <col min="8731" max="8731" width="9.140625" style="213"/>
    <col min="8732" max="8732" width="25" style="213" bestFit="1" customWidth="1"/>
    <col min="8733" max="8733" width="26" style="213" bestFit="1" customWidth="1"/>
    <col min="8734" max="8761" width="9.140625" style="213"/>
    <col min="8762" max="8763" width="10" style="213" bestFit="1" customWidth="1"/>
    <col min="8764" max="8764" width="9" style="213" bestFit="1" customWidth="1"/>
    <col min="8765" max="8765" width="10" style="213" bestFit="1" customWidth="1"/>
    <col min="8766" max="8767" width="9" style="213" bestFit="1" customWidth="1"/>
    <col min="8768" max="8768" width="10" style="213" bestFit="1" customWidth="1"/>
    <col min="8769" max="8769" width="11" style="213" bestFit="1" customWidth="1"/>
    <col min="8770" max="8770" width="9" style="213" bestFit="1" customWidth="1"/>
    <col min="8771" max="8771" width="9.140625" style="213"/>
    <col min="8772" max="8772" width="9" style="213" bestFit="1" customWidth="1"/>
    <col min="8773" max="8774" width="10" style="213" bestFit="1" customWidth="1"/>
    <col min="8775" max="8775" width="13" style="213" bestFit="1" customWidth="1"/>
    <col min="8776" max="8776" width="19" style="213" bestFit="1" customWidth="1"/>
    <col min="8777" max="8777" width="9.140625" style="213"/>
    <col min="8778" max="8778" width="15" style="213" bestFit="1" customWidth="1"/>
    <col min="8779" max="8780" width="9.140625" style="213"/>
    <col min="8781" max="8781" width="13" style="213" bestFit="1" customWidth="1"/>
    <col min="8782" max="8782" width="14" style="213" bestFit="1" customWidth="1"/>
    <col min="8783" max="8788" width="9.140625" style="213"/>
    <col min="8789" max="8789" width="13" style="213" bestFit="1" customWidth="1"/>
    <col min="8790" max="8790" width="14" style="213" bestFit="1" customWidth="1"/>
    <col min="8791" max="8798" width="9.140625" style="213"/>
    <col min="8799" max="8799" width="15" style="213" bestFit="1" customWidth="1"/>
    <col min="8800" max="8807" width="9.140625" style="213"/>
    <col min="8808" max="8808" width="15" style="213" bestFit="1" customWidth="1"/>
    <col min="8809" max="8816" width="9.140625" style="213"/>
    <col min="8817" max="8817" width="15" style="213" bestFit="1" customWidth="1"/>
    <col min="8818" max="8864" width="9.140625" style="213"/>
    <col min="8865" max="8865" width="18" style="213" bestFit="1" customWidth="1"/>
    <col min="8866" max="8866" width="22" style="213" bestFit="1" customWidth="1"/>
    <col min="8867" max="8867" width="17" style="213" bestFit="1" customWidth="1"/>
    <col min="8868" max="8872" width="18" style="213" bestFit="1" customWidth="1"/>
    <col min="8873" max="8873" width="13" style="213" bestFit="1" customWidth="1"/>
    <col min="8874" max="8874" width="9.140625" style="213"/>
    <col min="8875" max="8875" width="18" style="213" bestFit="1" customWidth="1"/>
    <col min="8876" max="8876" width="22" style="213" bestFit="1" customWidth="1"/>
    <col min="8877" max="8877" width="17" style="213" bestFit="1" customWidth="1"/>
    <col min="8878" max="8882" width="18" style="213" bestFit="1" customWidth="1"/>
    <col min="8883" max="8883" width="13" style="213" bestFit="1" customWidth="1"/>
    <col min="8884" max="8884" width="9.140625" style="213"/>
    <col min="8885" max="8885" width="26" style="213" bestFit="1" customWidth="1"/>
    <col min="8886" max="8886" width="9.140625" style="213"/>
    <col min="8887" max="8887" width="26" style="213" bestFit="1" customWidth="1"/>
    <col min="8888" max="8888" width="14" style="213" bestFit="1" customWidth="1"/>
    <col min="8889" max="8889" width="9.140625" style="213"/>
    <col min="8890" max="8890" width="25" style="213" bestFit="1" customWidth="1"/>
    <col min="8891" max="8891" width="9.140625" style="213"/>
    <col min="8892" max="8892" width="13" style="213" bestFit="1" customWidth="1"/>
    <col min="8893" max="8895" width="9.140625" style="213"/>
    <col min="8896" max="8896" width="18" style="213" bestFit="1" customWidth="1"/>
    <col min="8897" max="8901" width="9.140625" style="213"/>
    <col min="8902" max="8902" width="11" style="213" bestFit="1" customWidth="1"/>
    <col min="8903" max="8903" width="9.140625" style="213"/>
    <col min="8904" max="8904" width="21" style="213" bestFit="1" customWidth="1"/>
    <col min="8905" max="8909" width="9.140625" style="213"/>
    <col min="8910" max="8910" width="26" style="213" bestFit="1" customWidth="1"/>
    <col min="8911" max="8932" width="9.140625" style="213"/>
    <col min="8933" max="8933" width="18" style="213" bestFit="1" customWidth="1"/>
    <col min="8934" max="8934" width="9.140625" style="213"/>
    <col min="8935" max="8935" width="13" style="213" bestFit="1" customWidth="1"/>
    <col min="8936" max="8936" width="9.140625" style="213"/>
    <col min="8937" max="8937" width="24" style="213" bestFit="1" customWidth="1"/>
    <col min="8938" max="8938" width="9.140625" style="213"/>
    <col min="8939" max="8939" width="20" style="213" bestFit="1" customWidth="1"/>
    <col min="8940" max="8940" width="9.140625" style="213"/>
    <col min="8941" max="8941" width="26" style="213" bestFit="1" customWidth="1"/>
    <col min="8942" max="8960" width="9.140625" style="213"/>
    <col min="8961" max="8961" width="38" style="213" bestFit="1" customWidth="1"/>
    <col min="8962" max="8962" width="19" style="213" bestFit="1" customWidth="1"/>
    <col min="8963" max="8963" width="21" style="213" bestFit="1" customWidth="1"/>
    <col min="8964" max="8965" width="19" style="213" bestFit="1" customWidth="1"/>
    <col min="8966" max="8966" width="10" style="213" bestFit="1" customWidth="1"/>
    <col min="8967" max="8967" width="13" style="213" bestFit="1" customWidth="1"/>
    <col min="8968" max="8968" width="9.140625" style="213"/>
    <col min="8969" max="8969" width="14" style="213" bestFit="1" customWidth="1"/>
    <col min="8970" max="8970" width="16" style="213" bestFit="1" customWidth="1"/>
    <col min="8971" max="8971" width="10" style="213" bestFit="1" customWidth="1"/>
    <col min="8972" max="8972" width="26" style="213" bestFit="1" customWidth="1"/>
    <col min="8973" max="8973" width="25" style="213" bestFit="1" customWidth="1"/>
    <col min="8974" max="8974" width="26" style="213" bestFit="1" customWidth="1"/>
    <col min="8975" max="8980" width="9.140625" style="213"/>
    <col min="8981" max="8981" width="15" style="213" bestFit="1" customWidth="1"/>
    <col min="8982" max="8982" width="21" style="213" bestFit="1" customWidth="1"/>
    <col min="8983" max="8983" width="20" style="213" bestFit="1" customWidth="1"/>
    <col min="8984" max="8984" width="18" style="213" bestFit="1" customWidth="1"/>
    <col min="8985" max="8985" width="9.140625" style="213"/>
    <col min="8986" max="8986" width="18" style="213" bestFit="1" customWidth="1"/>
    <col min="8987" max="8987" width="9.140625" style="213"/>
    <col min="8988" max="8988" width="25" style="213" bestFit="1" customWidth="1"/>
    <col min="8989" max="8989" width="26" style="213" bestFit="1" customWidth="1"/>
    <col min="8990" max="9017" width="9.140625" style="213"/>
    <col min="9018" max="9019" width="10" style="213" bestFit="1" customWidth="1"/>
    <col min="9020" max="9020" width="9" style="213" bestFit="1" customWidth="1"/>
    <col min="9021" max="9021" width="10" style="213" bestFit="1" customWidth="1"/>
    <col min="9022" max="9023" width="9" style="213" bestFit="1" customWidth="1"/>
    <col min="9024" max="9024" width="10" style="213" bestFit="1" customWidth="1"/>
    <col min="9025" max="9025" width="11" style="213" bestFit="1" customWidth="1"/>
    <col min="9026" max="9026" width="9" style="213" bestFit="1" customWidth="1"/>
    <col min="9027" max="9027" width="9.140625" style="213"/>
    <col min="9028" max="9028" width="9" style="213" bestFit="1" customWidth="1"/>
    <col min="9029" max="9030" width="10" style="213" bestFit="1" customWidth="1"/>
    <col min="9031" max="9031" width="13" style="213" bestFit="1" customWidth="1"/>
    <col min="9032" max="9032" width="19" style="213" bestFit="1" customWidth="1"/>
    <col min="9033" max="9033" width="9.140625" style="213"/>
    <col min="9034" max="9034" width="15" style="213" bestFit="1" customWidth="1"/>
    <col min="9035" max="9036" width="9.140625" style="213"/>
    <col min="9037" max="9037" width="13" style="213" bestFit="1" customWidth="1"/>
    <col min="9038" max="9038" width="14" style="213" bestFit="1" customWidth="1"/>
    <col min="9039" max="9044" width="9.140625" style="213"/>
    <col min="9045" max="9045" width="13" style="213" bestFit="1" customWidth="1"/>
    <col min="9046" max="9046" width="14" style="213" bestFit="1" customWidth="1"/>
    <col min="9047" max="9054" width="9.140625" style="213"/>
    <col min="9055" max="9055" width="15" style="213" bestFit="1" customWidth="1"/>
    <col min="9056" max="9063" width="9.140625" style="213"/>
    <col min="9064" max="9064" width="15" style="213" bestFit="1" customWidth="1"/>
    <col min="9065" max="9072" width="9.140625" style="213"/>
    <col min="9073" max="9073" width="15" style="213" bestFit="1" customWidth="1"/>
    <col min="9074" max="9120" width="9.140625" style="213"/>
    <col min="9121" max="9121" width="18" style="213" bestFit="1" customWidth="1"/>
    <col min="9122" max="9122" width="22" style="213" bestFit="1" customWidth="1"/>
    <col min="9123" max="9123" width="17" style="213" bestFit="1" customWidth="1"/>
    <col min="9124" max="9128" width="18" style="213" bestFit="1" customWidth="1"/>
    <col min="9129" max="9129" width="13" style="213" bestFit="1" customWidth="1"/>
    <col min="9130" max="9130" width="9.140625" style="213"/>
    <col min="9131" max="9131" width="18" style="213" bestFit="1" customWidth="1"/>
    <col min="9132" max="9132" width="22" style="213" bestFit="1" customWidth="1"/>
    <col min="9133" max="9133" width="17" style="213" bestFit="1" customWidth="1"/>
    <col min="9134" max="9138" width="18" style="213" bestFit="1" customWidth="1"/>
    <col min="9139" max="9139" width="13" style="213" bestFit="1" customWidth="1"/>
    <col min="9140" max="9140" width="9.140625" style="213"/>
    <col min="9141" max="9141" width="26" style="213" bestFit="1" customWidth="1"/>
    <col min="9142" max="9142" width="9.140625" style="213"/>
    <col min="9143" max="9143" width="26" style="213" bestFit="1" customWidth="1"/>
    <col min="9144" max="9144" width="14" style="213" bestFit="1" customWidth="1"/>
    <col min="9145" max="9145" width="9.140625" style="213"/>
    <col min="9146" max="9146" width="25" style="213" bestFit="1" customWidth="1"/>
    <col min="9147" max="9147" width="9.140625" style="213"/>
    <col min="9148" max="9148" width="13" style="213" bestFit="1" customWidth="1"/>
    <col min="9149" max="9151" width="9.140625" style="213"/>
    <col min="9152" max="9152" width="18" style="213" bestFit="1" customWidth="1"/>
    <col min="9153" max="9157" width="9.140625" style="213"/>
    <col min="9158" max="9158" width="11" style="213" bestFit="1" customWidth="1"/>
    <col min="9159" max="9159" width="9.140625" style="213"/>
    <col min="9160" max="9160" width="21" style="213" bestFit="1" customWidth="1"/>
    <col min="9161" max="9165" width="9.140625" style="213"/>
    <col min="9166" max="9166" width="26" style="213" bestFit="1" customWidth="1"/>
    <col min="9167" max="9188" width="9.140625" style="213"/>
    <col min="9189" max="9189" width="18" style="213" bestFit="1" customWidth="1"/>
    <col min="9190" max="9190" width="9.140625" style="213"/>
    <col min="9191" max="9191" width="13" style="213" bestFit="1" customWidth="1"/>
    <col min="9192" max="9192" width="9.140625" style="213"/>
    <col min="9193" max="9193" width="24" style="213" bestFit="1" customWidth="1"/>
    <col min="9194" max="9194" width="9.140625" style="213"/>
    <col min="9195" max="9195" width="20" style="213" bestFit="1" customWidth="1"/>
    <col min="9196" max="9196" width="9.140625" style="213"/>
    <col min="9197" max="9197" width="26" style="213" bestFit="1" customWidth="1"/>
    <col min="9198" max="9216" width="9.140625" style="213"/>
    <col min="9217" max="9217" width="38" style="213" bestFit="1" customWidth="1"/>
    <col min="9218" max="9218" width="19" style="213" bestFit="1" customWidth="1"/>
    <col min="9219" max="9219" width="21" style="213" bestFit="1" customWidth="1"/>
    <col min="9220" max="9221" width="19" style="213" bestFit="1" customWidth="1"/>
    <col min="9222" max="9222" width="10" style="213" bestFit="1" customWidth="1"/>
    <col min="9223" max="9223" width="13" style="213" bestFit="1" customWidth="1"/>
    <col min="9224" max="9224" width="9.140625" style="213"/>
    <col min="9225" max="9225" width="14" style="213" bestFit="1" customWidth="1"/>
    <col min="9226" max="9226" width="16" style="213" bestFit="1" customWidth="1"/>
    <col min="9227" max="9227" width="10" style="213" bestFit="1" customWidth="1"/>
    <col min="9228" max="9228" width="26" style="213" bestFit="1" customWidth="1"/>
    <col min="9229" max="9229" width="25" style="213" bestFit="1" customWidth="1"/>
    <col min="9230" max="9230" width="26" style="213" bestFit="1" customWidth="1"/>
    <col min="9231" max="9236" width="9.140625" style="213"/>
    <col min="9237" max="9237" width="15" style="213" bestFit="1" customWidth="1"/>
    <col min="9238" max="9238" width="21" style="213" bestFit="1" customWidth="1"/>
    <col min="9239" max="9239" width="20" style="213" bestFit="1" customWidth="1"/>
    <col min="9240" max="9240" width="18" style="213" bestFit="1" customWidth="1"/>
    <col min="9241" max="9241" width="9.140625" style="213"/>
    <col min="9242" max="9242" width="18" style="213" bestFit="1" customWidth="1"/>
    <col min="9243" max="9243" width="9.140625" style="213"/>
    <col min="9244" max="9244" width="25" style="213" bestFit="1" customWidth="1"/>
    <col min="9245" max="9245" width="26" style="213" bestFit="1" customWidth="1"/>
    <col min="9246" max="9273" width="9.140625" style="213"/>
    <col min="9274" max="9275" width="10" style="213" bestFit="1" customWidth="1"/>
    <col min="9276" max="9276" width="9" style="213" bestFit="1" customWidth="1"/>
    <col min="9277" max="9277" width="10" style="213" bestFit="1" customWidth="1"/>
    <col min="9278" max="9279" width="9" style="213" bestFit="1" customWidth="1"/>
    <col min="9280" max="9280" width="10" style="213" bestFit="1" customWidth="1"/>
    <col min="9281" max="9281" width="11" style="213" bestFit="1" customWidth="1"/>
    <col min="9282" max="9282" width="9" style="213" bestFit="1" customWidth="1"/>
    <col min="9283" max="9283" width="9.140625" style="213"/>
    <col min="9284" max="9284" width="9" style="213" bestFit="1" customWidth="1"/>
    <col min="9285" max="9286" width="10" style="213" bestFit="1" customWidth="1"/>
    <col min="9287" max="9287" width="13" style="213" bestFit="1" customWidth="1"/>
    <col min="9288" max="9288" width="19" style="213" bestFit="1" customWidth="1"/>
    <col min="9289" max="9289" width="9.140625" style="213"/>
    <col min="9290" max="9290" width="15" style="213" bestFit="1" customWidth="1"/>
    <col min="9291" max="9292" width="9.140625" style="213"/>
    <col min="9293" max="9293" width="13" style="213" bestFit="1" customWidth="1"/>
    <col min="9294" max="9294" width="14" style="213" bestFit="1" customWidth="1"/>
    <col min="9295" max="9300" width="9.140625" style="213"/>
    <col min="9301" max="9301" width="13" style="213" bestFit="1" customWidth="1"/>
    <col min="9302" max="9302" width="14" style="213" bestFit="1" customWidth="1"/>
    <col min="9303" max="9310" width="9.140625" style="213"/>
    <col min="9311" max="9311" width="15" style="213" bestFit="1" customWidth="1"/>
    <col min="9312" max="9319" width="9.140625" style="213"/>
    <col min="9320" max="9320" width="15" style="213" bestFit="1" customWidth="1"/>
    <col min="9321" max="9328" width="9.140625" style="213"/>
    <col min="9329" max="9329" width="15" style="213" bestFit="1" customWidth="1"/>
    <col min="9330" max="9376" width="9.140625" style="213"/>
    <col min="9377" max="9377" width="18" style="213" bestFit="1" customWidth="1"/>
    <col min="9378" max="9378" width="22" style="213" bestFit="1" customWidth="1"/>
    <col min="9379" max="9379" width="17" style="213" bestFit="1" customWidth="1"/>
    <col min="9380" max="9384" width="18" style="213" bestFit="1" customWidth="1"/>
    <col min="9385" max="9385" width="13" style="213" bestFit="1" customWidth="1"/>
    <col min="9386" max="9386" width="9.140625" style="213"/>
    <col min="9387" max="9387" width="18" style="213" bestFit="1" customWidth="1"/>
    <col min="9388" max="9388" width="22" style="213" bestFit="1" customWidth="1"/>
    <col min="9389" max="9389" width="17" style="213" bestFit="1" customWidth="1"/>
    <col min="9390" max="9394" width="18" style="213" bestFit="1" customWidth="1"/>
    <col min="9395" max="9395" width="13" style="213" bestFit="1" customWidth="1"/>
    <col min="9396" max="9396" width="9.140625" style="213"/>
    <col min="9397" max="9397" width="26" style="213" bestFit="1" customWidth="1"/>
    <col min="9398" max="9398" width="9.140625" style="213"/>
    <col min="9399" max="9399" width="26" style="213" bestFit="1" customWidth="1"/>
    <col min="9400" max="9400" width="14" style="213" bestFit="1" customWidth="1"/>
    <col min="9401" max="9401" width="9.140625" style="213"/>
    <col min="9402" max="9402" width="25" style="213" bestFit="1" customWidth="1"/>
    <col min="9403" max="9403" width="9.140625" style="213"/>
    <col min="9404" max="9404" width="13" style="213" bestFit="1" customWidth="1"/>
    <col min="9405" max="9407" width="9.140625" style="213"/>
    <col min="9408" max="9408" width="18" style="213" bestFit="1" customWidth="1"/>
    <col min="9409" max="9413" width="9.140625" style="213"/>
    <col min="9414" max="9414" width="11" style="213" bestFit="1" customWidth="1"/>
    <col min="9415" max="9415" width="9.140625" style="213"/>
    <col min="9416" max="9416" width="21" style="213" bestFit="1" customWidth="1"/>
    <col min="9417" max="9421" width="9.140625" style="213"/>
    <col min="9422" max="9422" width="26" style="213" bestFit="1" customWidth="1"/>
    <col min="9423" max="9444" width="9.140625" style="213"/>
    <col min="9445" max="9445" width="18" style="213" bestFit="1" customWidth="1"/>
    <col min="9446" max="9446" width="9.140625" style="213"/>
    <col min="9447" max="9447" width="13" style="213" bestFit="1" customWidth="1"/>
    <col min="9448" max="9448" width="9.140625" style="213"/>
    <col min="9449" max="9449" width="24" style="213" bestFit="1" customWidth="1"/>
    <col min="9450" max="9450" width="9.140625" style="213"/>
    <col min="9451" max="9451" width="20" style="213" bestFit="1" customWidth="1"/>
    <col min="9452" max="9452" width="9.140625" style="213"/>
    <col min="9453" max="9453" width="26" style="213" bestFit="1" customWidth="1"/>
    <col min="9454" max="9472" width="9.140625" style="213"/>
    <col min="9473" max="9473" width="38" style="213" bestFit="1" customWidth="1"/>
    <col min="9474" max="9474" width="19" style="213" bestFit="1" customWidth="1"/>
    <col min="9475" max="9475" width="21" style="213" bestFit="1" customWidth="1"/>
    <col min="9476" max="9477" width="19" style="213" bestFit="1" customWidth="1"/>
    <col min="9478" max="9478" width="10" style="213" bestFit="1" customWidth="1"/>
    <col min="9479" max="9479" width="13" style="213" bestFit="1" customWidth="1"/>
    <col min="9480" max="9480" width="9.140625" style="213"/>
    <col min="9481" max="9481" width="14" style="213" bestFit="1" customWidth="1"/>
    <col min="9482" max="9482" width="16" style="213" bestFit="1" customWidth="1"/>
    <col min="9483" max="9483" width="10" style="213" bestFit="1" customWidth="1"/>
    <col min="9484" max="9484" width="26" style="213" bestFit="1" customWidth="1"/>
    <col min="9485" max="9485" width="25" style="213" bestFit="1" customWidth="1"/>
    <col min="9486" max="9486" width="26" style="213" bestFit="1" customWidth="1"/>
    <col min="9487" max="9492" width="9.140625" style="213"/>
    <col min="9493" max="9493" width="15" style="213" bestFit="1" customWidth="1"/>
    <col min="9494" max="9494" width="21" style="213" bestFit="1" customWidth="1"/>
    <col min="9495" max="9495" width="20" style="213" bestFit="1" customWidth="1"/>
    <col min="9496" max="9496" width="18" style="213" bestFit="1" customWidth="1"/>
    <col min="9497" max="9497" width="9.140625" style="213"/>
    <col min="9498" max="9498" width="18" style="213" bestFit="1" customWidth="1"/>
    <col min="9499" max="9499" width="9.140625" style="213"/>
    <col min="9500" max="9500" width="25" style="213" bestFit="1" customWidth="1"/>
    <col min="9501" max="9501" width="26" style="213" bestFit="1" customWidth="1"/>
    <col min="9502" max="9529" width="9.140625" style="213"/>
    <col min="9530" max="9531" width="10" style="213" bestFit="1" customWidth="1"/>
    <col min="9532" max="9532" width="9" style="213" bestFit="1" customWidth="1"/>
    <col min="9533" max="9533" width="10" style="213" bestFit="1" customWidth="1"/>
    <col min="9534" max="9535" width="9" style="213" bestFit="1" customWidth="1"/>
    <col min="9536" max="9536" width="10" style="213" bestFit="1" customWidth="1"/>
    <col min="9537" max="9537" width="11" style="213" bestFit="1" customWidth="1"/>
    <col min="9538" max="9538" width="9" style="213" bestFit="1" customWidth="1"/>
    <col min="9539" max="9539" width="9.140625" style="213"/>
    <col min="9540" max="9540" width="9" style="213" bestFit="1" customWidth="1"/>
    <col min="9541" max="9542" width="10" style="213" bestFit="1" customWidth="1"/>
    <col min="9543" max="9543" width="13" style="213" bestFit="1" customWidth="1"/>
    <col min="9544" max="9544" width="19" style="213" bestFit="1" customWidth="1"/>
    <col min="9545" max="9545" width="9.140625" style="213"/>
    <col min="9546" max="9546" width="15" style="213" bestFit="1" customWidth="1"/>
    <col min="9547" max="9548" width="9.140625" style="213"/>
    <col min="9549" max="9549" width="13" style="213" bestFit="1" customWidth="1"/>
    <col min="9550" max="9550" width="14" style="213" bestFit="1" customWidth="1"/>
    <col min="9551" max="9556" width="9.140625" style="213"/>
    <col min="9557" max="9557" width="13" style="213" bestFit="1" customWidth="1"/>
    <col min="9558" max="9558" width="14" style="213" bestFit="1" customWidth="1"/>
    <col min="9559" max="9566" width="9.140625" style="213"/>
    <col min="9567" max="9567" width="15" style="213" bestFit="1" customWidth="1"/>
    <col min="9568" max="9575" width="9.140625" style="213"/>
    <col min="9576" max="9576" width="15" style="213" bestFit="1" customWidth="1"/>
    <col min="9577" max="9584" width="9.140625" style="213"/>
    <col min="9585" max="9585" width="15" style="213" bestFit="1" customWidth="1"/>
    <col min="9586" max="9632" width="9.140625" style="213"/>
    <col min="9633" max="9633" width="18" style="213" bestFit="1" customWidth="1"/>
    <col min="9634" max="9634" width="22" style="213" bestFit="1" customWidth="1"/>
    <col min="9635" max="9635" width="17" style="213" bestFit="1" customWidth="1"/>
    <col min="9636" max="9640" width="18" style="213" bestFit="1" customWidth="1"/>
    <col min="9641" max="9641" width="13" style="213" bestFit="1" customWidth="1"/>
    <col min="9642" max="9642" width="9.140625" style="213"/>
    <col min="9643" max="9643" width="18" style="213" bestFit="1" customWidth="1"/>
    <col min="9644" max="9644" width="22" style="213" bestFit="1" customWidth="1"/>
    <col min="9645" max="9645" width="17" style="213" bestFit="1" customWidth="1"/>
    <col min="9646" max="9650" width="18" style="213" bestFit="1" customWidth="1"/>
    <col min="9651" max="9651" width="13" style="213" bestFit="1" customWidth="1"/>
    <col min="9652" max="9652" width="9.140625" style="213"/>
    <col min="9653" max="9653" width="26" style="213" bestFit="1" customWidth="1"/>
    <col min="9654" max="9654" width="9.140625" style="213"/>
    <col min="9655" max="9655" width="26" style="213" bestFit="1" customWidth="1"/>
    <col min="9656" max="9656" width="14" style="213" bestFit="1" customWidth="1"/>
    <col min="9657" max="9657" width="9.140625" style="213"/>
    <col min="9658" max="9658" width="25" style="213" bestFit="1" customWidth="1"/>
    <col min="9659" max="9659" width="9.140625" style="213"/>
    <col min="9660" max="9660" width="13" style="213" bestFit="1" customWidth="1"/>
    <col min="9661" max="9663" width="9.140625" style="213"/>
    <col min="9664" max="9664" width="18" style="213" bestFit="1" customWidth="1"/>
    <col min="9665" max="9669" width="9.140625" style="213"/>
    <col min="9670" max="9670" width="11" style="213" bestFit="1" customWidth="1"/>
    <col min="9671" max="9671" width="9.140625" style="213"/>
    <col min="9672" max="9672" width="21" style="213" bestFit="1" customWidth="1"/>
    <col min="9673" max="9677" width="9.140625" style="213"/>
    <col min="9678" max="9678" width="26" style="213" bestFit="1" customWidth="1"/>
    <col min="9679" max="9700" width="9.140625" style="213"/>
    <col min="9701" max="9701" width="18" style="213" bestFit="1" customWidth="1"/>
    <col min="9702" max="9702" width="9.140625" style="213"/>
    <col min="9703" max="9703" width="13" style="213" bestFit="1" customWidth="1"/>
    <col min="9704" max="9704" width="9.140625" style="213"/>
    <col min="9705" max="9705" width="24" style="213" bestFit="1" customWidth="1"/>
    <col min="9706" max="9706" width="9.140625" style="213"/>
    <col min="9707" max="9707" width="20" style="213" bestFit="1" customWidth="1"/>
    <col min="9708" max="9708" width="9.140625" style="213"/>
    <col min="9709" max="9709" width="26" style="213" bestFit="1" customWidth="1"/>
    <col min="9710" max="9728" width="9.140625" style="213"/>
    <col min="9729" max="9729" width="38" style="213" bestFit="1" customWidth="1"/>
    <col min="9730" max="9730" width="19" style="213" bestFit="1" customWidth="1"/>
    <col min="9731" max="9731" width="21" style="213" bestFit="1" customWidth="1"/>
    <col min="9732" max="9733" width="19" style="213" bestFit="1" customWidth="1"/>
    <col min="9734" max="9734" width="10" style="213" bestFit="1" customWidth="1"/>
    <col min="9735" max="9735" width="13" style="213" bestFit="1" customWidth="1"/>
    <col min="9736" max="9736" width="9.140625" style="213"/>
    <col min="9737" max="9737" width="14" style="213" bestFit="1" customWidth="1"/>
    <col min="9738" max="9738" width="16" style="213" bestFit="1" customWidth="1"/>
    <col min="9739" max="9739" width="10" style="213" bestFit="1" customWidth="1"/>
    <col min="9740" max="9740" width="26" style="213" bestFit="1" customWidth="1"/>
    <col min="9741" max="9741" width="25" style="213" bestFit="1" customWidth="1"/>
    <col min="9742" max="9742" width="26" style="213" bestFit="1" customWidth="1"/>
    <col min="9743" max="9748" width="9.140625" style="213"/>
    <col min="9749" max="9749" width="15" style="213" bestFit="1" customWidth="1"/>
    <col min="9750" max="9750" width="21" style="213" bestFit="1" customWidth="1"/>
    <col min="9751" max="9751" width="20" style="213" bestFit="1" customWidth="1"/>
    <col min="9752" max="9752" width="18" style="213" bestFit="1" customWidth="1"/>
    <col min="9753" max="9753" width="9.140625" style="213"/>
    <col min="9754" max="9754" width="18" style="213" bestFit="1" customWidth="1"/>
    <col min="9755" max="9755" width="9.140625" style="213"/>
    <col min="9756" max="9756" width="25" style="213" bestFit="1" customWidth="1"/>
    <col min="9757" max="9757" width="26" style="213" bestFit="1" customWidth="1"/>
    <col min="9758" max="9785" width="9.140625" style="213"/>
    <col min="9786" max="9787" width="10" style="213" bestFit="1" customWidth="1"/>
    <col min="9788" max="9788" width="9" style="213" bestFit="1" customWidth="1"/>
    <col min="9789" max="9789" width="10" style="213" bestFit="1" customWidth="1"/>
    <col min="9790" max="9791" width="9" style="213" bestFit="1" customWidth="1"/>
    <col min="9792" max="9792" width="10" style="213" bestFit="1" customWidth="1"/>
    <col min="9793" max="9793" width="11" style="213" bestFit="1" customWidth="1"/>
    <col min="9794" max="9794" width="9" style="213" bestFit="1" customWidth="1"/>
    <col min="9795" max="9795" width="9.140625" style="213"/>
    <col min="9796" max="9796" width="9" style="213" bestFit="1" customWidth="1"/>
    <col min="9797" max="9798" width="10" style="213" bestFit="1" customWidth="1"/>
    <col min="9799" max="9799" width="13" style="213" bestFit="1" customWidth="1"/>
    <col min="9800" max="9800" width="19" style="213" bestFit="1" customWidth="1"/>
    <col min="9801" max="9801" width="9.140625" style="213"/>
    <col min="9802" max="9802" width="15" style="213" bestFit="1" customWidth="1"/>
    <col min="9803" max="9804" width="9.140625" style="213"/>
    <col min="9805" max="9805" width="13" style="213" bestFit="1" customWidth="1"/>
    <col min="9806" max="9806" width="14" style="213" bestFit="1" customWidth="1"/>
    <col min="9807" max="9812" width="9.140625" style="213"/>
    <col min="9813" max="9813" width="13" style="213" bestFit="1" customWidth="1"/>
    <col min="9814" max="9814" width="14" style="213" bestFit="1" customWidth="1"/>
    <col min="9815" max="9822" width="9.140625" style="213"/>
    <col min="9823" max="9823" width="15" style="213" bestFit="1" customWidth="1"/>
    <col min="9824" max="9831" width="9.140625" style="213"/>
    <col min="9832" max="9832" width="15" style="213" bestFit="1" customWidth="1"/>
    <col min="9833" max="9840" width="9.140625" style="213"/>
    <col min="9841" max="9841" width="15" style="213" bestFit="1" customWidth="1"/>
    <col min="9842" max="9888" width="9.140625" style="213"/>
    <col min="9889" max="9889" width="18" style="213" bestFit="1" customWidth="1"/>
    <col min="9890" max="9890" width="22" style="213" bestFit="1" customWidth="1"/>
    <col min="9891" max="9891" width="17" style="213" bestFit="1" customWidth="1"/>
    <col min="9892" max="9896" width="18" style="213" bestFit="1" customWidth="1"/>
    <col min="9897" max="9897" width="13" style="213" bestFit="1" customWidth="1"/>
    <col min="9898" max="9898" width="9.140625" style="213"/>
    <col min="9899" max="9899" width="18" style="213" bestFit="1" customWidth="1"/>
    <col min="9900" max="9900" width="22" style="213" bestFit="1" customWidth="1"/>
    <col min="9901" max="9901" width="17" style="213" bestFit="1" customWidth="1"/>
    <col min="9902" max="9906" width="18" style="213" bestFit="1" customWidth="1"/>
    <col min="9907" max="9907" width="13" style="213" bestFit="1" customWidth="1"/>
    <col min="9908" max="9908" width="9.140625" style="213"/>
    <col min="9909" max="9909" width="26" style="213" bestFit="1" customWidth="1"/>
    <col min="9910" max="9910" width="9.140625" style="213"/>
    <col min="9911" max="9911" width="26" style="213" bestFit="1" customWidth="1"/>
    <col min="9912" max="9912" width="14" style="213" bestFit="1" customWidth="1"/>
    <col min="9913" max="9913" width="9.140625" style="213"/>
    <col min="9914" max="9914" width="25" style="213" bestFit="1" customWidth="1"/>
    <col min="9915" max="9915" width="9.140625" style="213"/>
    <col min="9916" max="9916" width="13" style="213" bestFit="1" customWidth="1"/>
    <col min="9917" max="9919" width="9.140625" style="213"/>
    <col min="9920" max="9920" width="18" style="213" bestFit="1" customWidth="1"/>
    <col min="9921" max="9925" width="9.140625" style="213"/>
    <col min="9926" max="9926" width="11" style="213" bestFit="1" customWidth="1"/>
    <col min="9927" max="9927" width="9.140625" style="213"/>
    <col min="9928" max="9928" width="21" style="213" bestFit="1" customWidth="1"/>
    <col min="9929" max="9933" width="9.140625" style="213"/>
    <col min="9934" max="9934" width="26" style="213" bestFit="1" customWidth="1"/>
    <col min="9935" max="9956" width="9.140625" style="213"/>
    <col min="9957" max="9957" width="18" style="213" bestFit="1" customWidth="1"/>
    <col min="9958" max="9958" width="9.140625" style="213"/>
    <col min="9959" max="9959" width="13" style="213" bestFit="1" customWidth="1"/>
    <col min="9960" max="9960" width="9.140625" style="213"/>
    <col min="9961" max="9961" width="24" style="213" bestFit="1" customWidth="1"/>
    <col min="9962" max="9962" width="9.140625" style="213"/>
    <col min="9963" max="9963" width="20" style="213" bestFit="1" customWidth="1"/>
    <col min="9964" max="9964" width="9.140625" style="213"/>
    <col min="9965" max="9965" width="26" style="213" bestFit="1" customWidth="1"/>
    <col min="9966" max="9984" width="9.140625" style="213"/>
    <col min="9985" max="9985" width="38" style="213" bestFit="1" customWidth="1"/>
    <col min="9986" max="9986" width="19" style="213" bestFit="1" customWidth="1"/>
    <col min="9987" max="9987" width="21" style="213" bestFit="1" customWidth="1"/>
    <col min="9988" max="9989" width="19" style="213" bestFit="1" customWidth="1"/>
    <col min="9990" max="9990" width="10" style="213" bestFit="1" customWidth="1"/>
    <col min="9991" max="9991" width="13" style="213" bestFit="1" customWidth="1"/>
    <col min="9992" max="9992" width="9.140625" style="213"/>
    <col min="9993" max="9993" width="14" style="213" bestFit="1" customWidth="1"/>
    <col min="9994" max="9994" width="16" style="213" bestFit="1" customWidth="1"/>
    <col min="9995" max="9995" width="10" style="213" bestFit="1" customWidth="1"/>
    <col min="9996" max="9996" width="26" style="213" bestFit="1" customWidth="1"/>
    <col min="9997" max="9997" width="25" style="213" bestFit="1" customWidth="1"/>
    <col min="9998" max="9998" width="26" style="213" bestFit="1" customWidth="1"/>
    <col min="9999" max="10004" width="9.140625" style="213"/>
    <col min="10005" max="10005" width="15" style="213" bestFit="1" customWidth="1"/>
    <col min="10006" max="10006" width="21" style="213" bestFit="1" customWidth="1"/>
    <col min="10007" max="10007" width="20" style="213" bestFit="1" customWidth="1"/>
    <col min="10008" max="10008" width="18" style="213" bestFit="1" customWidth="1"/>
    <col min="10009" max="10009" width="9.140625" style="213"/>
    <col min="10010" max="10010" width="18" style="213" bestFit="1" customWidth="1"/>
    <col min="10011" max="10011" width="9.140625" style="213"/>
    <col min="10012" max="10012" width="25" style="213" bestFit="1" customWidth="1"/>
    <col min="10013" max="10013" width="26" style="213" bestFit="1" customWidth="1"/>
    <col min="10014" max="10041" width="9.140625" style="213"/>
    <col min="10042" max="10043" width="10" style="213" bestFit="1" customWidth="1"/>
    <col min="10044" max="10044" width="9" style="213" bestFit="1" customWidth="1"/>
    <col min="10045" max="10045" width="10" style="213" bestFit="1" customWidth="1"/>
    <col min="10046" max="10047" width="9" style="213" bestFit="1" customWidth="1"/>
    <col min="10048" max="10048" width="10" style="213" bestFit="1" customWidth="1"/>
    <col min="10049" max="10049" width="11" style="213" bestFit="1" customWidth="1"/>
    <col min="10050" max="10050" width="9" style="213" bestFit="1" customWidth="1"/>
    <col min="10051" max="10051" width="9.140625" style="213"/>
    <col min="10052" max="10052" width="9" style="213" bestFit="1" customWidth="1"/>
    <col min="10053" max="10054" width="10" style="213" bestFit="1" customWidth="1"/>
    <col min="10055" max="10055" width="13" style="213" bestFit="1" customWidth="1"/>
    <col min="10056" max="10056" width="19" style="213" bestFit="1" customWidth="1"/>
    <col min="10057" max="10057" width="9.140625" style="213"/>
    <col min="10058" max="10058" width="15" style="213" bestFit="1" customWidth="1"/>
    <col min="10059" max="10060" width="9.140625" style="213"/>
    <col min="10061" max="10061" width="13" style="213" bestFit="1" customWidth="1"/>
    <col min="10062" max="10062" width="14" style="213" bestFit="1" customWidth="1"/>
    <col min="10063" max="10068" width="9.140625" style="213"/>
    <col min="10069" max="10069" width="13" style="213" bestFit="1" customWidth="1"/>
    <col min="10070" max="10070" width="14" style="213" bestFit="1" customWidth="1"/>
    <col min="10071" max="10078" width="9.140625" style="213"/>
    <col min="10079" max="10079" width="15" style="213" bestFit="1" customWidth="1"/>
    <col min="10080" max="10087" width="9.140625" style="213"/>
    <col min="10088" max="10088" width="15" style="213" bestFit="1" customWidth="1"/>
    <col min="10089" max="10096" width="9.140625" style="213"/>
    <col min="10097" max="10097" width="15" style="213" bestFit="1" customWidth="1"/>
    <col min="10098" max="10144" width="9.140625" style="213"/>
    <col min="10145" max="10145" width="18" style="213" bestFit="1" customWidth="1"/>
    <col min="10146" max="10146" width="22" style="213" bestFit="1" customWidth="1"/>
    <col min="10147" max="10147" width="17" style="213" bestFit="1" customWidth="1"/>
    <col min="10148" max="10152" width="18" style="213" bestFit="1" customWidth="1"/>
    <col min="10153" max="10153" width="13" style="213" bestFit="1" customWidth="1"/>
    <col min="10154" max="10154" width="9.140625" style="213"/>
    <col min="10155" max="10155" width="18" style="213" bestFit="1" customWidth="1"/>
    <col min="10156" max="10156" width="22" style="213" bestFit="1" customWidth="1"/>
    <col min="10157" max="10157" width="17" style="213" bestFit="1" customWidth="1"/>
    <col min="10158" max="10162" width="18" style="213" bestFit="1" customWidth="1"/>
    <col min="10163" max="10163" width="13" style="213" bestFit="1" customWidth="1"/>
    <col min="10164" max="10164" width="9.140625" style="213"/>
    <col min="10165" max="10165" width="26" style="213" bestFit="1" customWidth="1"/>
    <col min="10166" max="10166" width="9.140625" style="213"/>
    <col min="10167" max="10167" width="26" style="213" bestFit="1" customWidth="1"/>
    <col min="10168" max="10168" width="14" style="213" bestFit="1" customWidth="1"/>
    <col min="10169" max="10169" width="9.140625" style="213"/>
    <col min="10170" max="10170" width="25" style="213" bestFit="1" customWidth="1"/>
    <col min="10171" max="10171" width="9.140625" style="213"/>
    <col min="10172" max="10172" width="13" style="213" bestFit="1" customWidth="1"/>
    <col min="10173" max="10175" width="9.140625" style="213"/>
    <col min="10176" max="10176" width="18" style="213" bestFit="1" customWidth="1"/>
    <col min="10177" max="10181" width="9.140625" style="213"/>
    <col min="10182" max="10182" width="11" style="213" bestFit="1" customWidth="1"/>
    <col min="10183" max="10183" width="9.140625" style="213"/>
    <col min="10184" max="10184" width="21" style="213" bestFit="1" customWidth="1"/>
    <col min="10185" max="10189" width="9.140625" style="213"/>
    <col min="10190" max="10190" width="26" style="213" bestFit="1" customWidth="1"/>
    <col min="10191" max="10212" width="9.140625" style="213"/>
    <col min="10213" max="10213" width="18" style="213" bestFit="1" customWidth="1"/>
    <col min="10214" max="10214" width="9.140625" style="213"/>
    <col min="10215" max="10215" width="13" style="213" bestFit="1" customWidth="1"/>
    <col min="10216" max="10216" width="9.140625" style="213"/>
    <col min="10217" max="10217" width="24" style="213" bestFit="1" customWidth="1"/>
    <col min="10218" max="10218" width="9.140625" style="213"/>
    <col min="10219" max="10219" width="20" style="213" bestFit="1" customWidth="1"/>
    <col min="10220" max="10220" width="9.140625" style="213"/>
    <col min="10221" max="10221" width="26" style="213" bestFit="1" customWidth="1"/>
    <col min="10222" max="10240" width="9.140625" style="213"/>
    <col min="10241" max="10241" width="38" style="213" bestFit="1" customWidth="1"/>
    <col min="10242" max="10242" width="19" style="213" bestFit="1" customWidth="1"/>
    <col min="10243" max="10243" width="21" style="213" bestFit="1" customWidth="1"/>
    <col min="10244" max="10245" width="19" style="213" bestFit="1" customWidth="1"/>
    <col min="10246" max="10246" width="10" style="213" bestFit="1" customWidth="1"/>
    <col min="10247" max="10247" width="13" style="213" bestFit="1" customWidth="1"/>
    <col min="10248" max="10248" width="9.140625" style="213"/>
    <col min="10249" max="10249" width="14" style="213" bestFit="1" customWidth="1"/>
    <col min="10250" max="10250" width="16" style="213" bestFit="1" customWidth="1"/>
    <col min="10251" max="10251" width="10" style="213" bestFit="1" customWidth="1"/>
    <col min="10252" max="10252" width="26" style="213" bestFit="1" customWidth="1"/>
    <col min="10253" max="10253" width="25" style="213" bestFit="1" customWidth="1"/>
    <col min="10254" max="10254" width="26" style="213" bestFit="1" customWidth="1"/>
    <col min="10255" max="10260" width="9.140625" style="213"/>
    <col min="10261" max="10261" width="15" style="213" bestFit="1" customWidth="1"/>
    <col min="10262" max="10262" width="21" style="213" bestFit="1" customWidth="1"/>
    <col min="10263" max="10263" width="20" style="213" bestFit="1" customWidth="1"/>
    <col min="10264" max="10264" width="18" style="213" bestFit="1" customWidth="1"/>
    <col min="10265" max="10265" width="9.140625" style="213"/>
    <col min="10266" max="10266" width="18" style="213" bestFit="1" customWidth="1"/>
    <col min="10267" max="10267" width="9.140625" style="213"/>
    <col min="10268" max="10268" width="25" style="213" bestFit="1" customWidth="1"/>
    <col min="10269" max="10269" width="26" style="213" bestFit="1" customWidth="1"/>
    <col min="10270" max="10297" width="9.140625" style="213"/>
    <col min="10298" max="10299" width="10" style="213" bestFit="1" customWidth="1"/>
    <col min="10300" max="10300" width="9" style="213" bestFit="1" customWidth="1"/>
    <col min="10301" max="10301" width="10" style="213" bestFit="1" customWidth="1"/>
    <col min="10302" max="10303" width="9" style="213" bestFit="1" customWidth="1"/>
    <col min="10304" max="10304" width="10" style="213" bestFit="1" customWidth="1"/>
    <col min="10305" max="10305" width="11" style="213" bestFit="1" customWidth="1"/>
    <col min="10306" max="10306" width="9" style="213" bestFit="1" customWidth="1"/>
    <col min="10307" max="10307" width="9.140625" style="213"/>
    <col min="10308" max="10308" width="9" style="213" bestFit="1" customWidth="1"/>
    <col min="10309" max="10310" width="10" style="213" bestFit="1" customWidth="1"/>
    <col min="10311" max="10311" width="13" style="213" bestFit="1" customWidth="1"/>
    <col min="10312" max="10312" width="19" style="213" bestFit="1" customWidth="1"/>
    <col min="10313" max="10313" width="9.140625" style="213"/>
    <col min="10314" max="10314" width="15" style="213" bestFit="1" customWidth="1"/>
    <col min="10315" max="10316" width="9.140625" style="213"/>
    <col min="10317" max="10317" width="13" style="213" bestFit="1" customWidth="1"/>
    <col min="10318" max="10318" width="14" style="213" bestFit="1" customWidth="1"/>
    <col min="10319" max="10324" width="9.140625" style="213"/>
    <col min="10325" max="10325" width="13" style="213" bestFit="1" customWidth="1"/>
    <col min="10326" max="10326" width="14" style="213" bestFit="1" customWidth="1"/>
    <col min="10327" max="10334" width="9.140625" style="213"/>
    <col min="10335" max="10335" width="15" style="213" bestFit="1" customWidth="1"/>
    <col min="10336" max="10343" width="9.140625" style="213"/>
    <col min="10344" max="10344" width="15" style="213" bestFit="1" customWidth="1"/>
    <col min="10345" max="10352" width="9.140625" style="213"/>
    <col min="10353" max="10353" width="15" style="213" bestFit="1" customWidth="1"/>
    <col min="10354" max="10400" width="9.140625" style="213"/>
    <col min="10401" max="10401" width="18" style="213" bestFit="1" customWidth="1"/>
    <col min="10402" max="10402" width="22" style="213" bestFit="1" customWidth="1"/>
    <col min="10403" max="10403" width="17" style="213" bestFit="1" customWidth="1"/>
    <col min="10404" max="10408" width="18" style="213" bestFit="1" customWidth="1"/>
    <col min="10409" max="10409" width="13" style="213" bestFit="1" customWidth="1"/>
    <col min="10410" max="10410" width="9.140625" style="213"/>
    <col min="10411" max="10411" width="18" style="213" bestFit="1" customWidth="1"/>
    <col min="10412" max="10412" width="22" style="213" bestFit="1" customWidth="1"/>
    <col min="10413" max="10413" width="17" style="213" bestFit="1" customWidth="1"/>
    <col min="10414" max="10418" width="18" style="213" bestFit="1" customWidth="1"/>
    <col min="10419" max="10419" width="13" style="213" bestFit="1" customWidth="1"/>
    <col min="10420" max="10420" width="9.140625" style="213"/>
    <col min="10421" max="10421" width="26" style="213" bestFit="1" customWidth="1"/>
    <col min="10422" max="10422" width="9.140625" style="213"/>
    <col min="10423" max="10423" width="26" style="213" bestFit="1" customWidth="1"/>
    <col min="10424" max="10424" width="14" style="213" bestFit="1" customWidth="1"/>
    <col min="10425" max="10425" width="9.140625" style="213"/>
    <col min="10426" max="10426" width="25" style="213" bestFit="1" customWidth="1"/>
    <col min="10427" max="10427" width="9.140625" style="213"/>
    <col min="10428" max="10428" width="13" style="213" bestFit="1" customWidth="1"/>
    <col min="10429" max="10431" width="9.140625" style="213"/>
    <col min="10432" max="10432" width="18" style="213" bestFit="1" customWidth="1"/>
    <col min="10433" max="10437" width="9.140625" style="213"/>
    <col min="10438" max="10438" width="11" style="213" bestFit="1" customWidth="1"/>
    <col min="10439" max="10439" width="9.140625" style="213"/>
    <col min="10440" max="10440" width="21" style="213" bestFit="1" customWidth="1"/>
    <col min="10441" max="10445" width="9.140625" style="213"/>
    <col min="10446" max="10446" width="26" style="213" bestFit="1" customWidth="1"/>
    <col min="10447" max="10468" width="9.140625" style="213"/>
    <col min="10469" max="10469" width="18" style="213" bestFit="1" customWidth="1"/>
    <col min="10470" max="10470" width="9.140625" style="213"/>
    <col min="10471" max="10471" width="13" style="213" bestFit="1" customWidth="1"/>
    <col min="10472" max="10472" width="9.140625" style="213"/>
    <col min="10473" max="10473" width="24" style="213" bestFit="1" customWidth="1"/>
    <col min="10474" max="10474" width="9.140625" style="213"/>
    <col min="10475" max="10475" width="20" style="213" bestFit="1" customWidth="1"/>
    <col min="10476" max="10476" width="9.140625" style="213"/>
    <col min="10477" max="10477" width="26" style="213" bestFit="1" customWidth="1"/>
    <col min="10478" max="10496" width="9.140625" style="213"/>
    <col min="10497" max="10497" width="38" style="213" bestFit="1" customWidth="1"/>
    <col min="10498" max="10498" width="19" style="213" bestFit="1" customWidth="1"/>
    <col min="10499" max="10499" width="21" style="213" bestFit="1" customWidth="1"/>
    <col min="10500" max="10501" width="19" style="213" bestFit="1" customWidth="1"/>
    <col min="10502" max="10502" width="10" style="213" bestFit="1" customWidth="1"/>
    <col min="10503" max="10503" width="13" style="213" bestFit="1" customWidth="1"/>
    <col min="10504" max="10504" width="9.140625" style="213"/>
    <col min="10505" max="10505" width="14" style="213" bestFit="1" customWidth="1"/>
    <col min="10506" max="10506" width="16" style="213" bestFit="1" customWidth="1"/>
    <col min="10507" max="10507" width="10" style="213" bestFit="1" customWidth="1"/>
    <col min="10508" max="10508" width="26" style="213" bestFit="1" customWidth="1"/>
    <col min="10509" max="10509" width="25" style="213" bestFit="1" customWidth="1"/>
    <col min="10510" max="10510" width="26" style="213" bestFit="1" customWidth="1"/>
    <col min="10511" max="10516" width="9.140625" style="213"/>
    <col min="10517" max="10517" width="15" style="213" bestFit="1" customWidth="1"/>
    <col min="10518" max="10518" width="21" style="213" bestFit="1" customWidth="1"/>
    <col min="10519" max="10519" width="20" style="213" bestFit="1" customWidth="1"/>
    <col min="10520" max="10520" width="18" style="213" bestFit="1" customWidth="1"/>
    <col min="10521" max="10521" width="9.140625" style="213"/>
    <col min="10522" max="10522" width="18" style="213" bestFit="1" customWidth="1"/>
    <col min="10523" max="10523" width="9.140625" style="213"/>
    <col min="10524" max="10524" width="25" style="213" bestFit="1" customWidth="1"/>
    <col min="10525" max="10525" width="26" style="213" bestFit="1" customWidth="1"/>
    <col min="10526" max="10553" width="9.140625" style="213"/>
    <col min="10554" max="10555" width="10" style="213" bestFit="1" customWidth="1"/>
    <col min="10556" max="10556" width="9" style="213" bestFit="1" customWidth="1"/>
    <col min="10557" max="10557" width="10" style="213" bestFit="1" customWidth="1"/>
    <col min="10558" max="10559" width="9" style="213" bestFit="1" customWidth="1"/>
    <col min="10560" max="10560" width="10" style="213" bestFit="1" customWidth="1"/>
    <col min="10561" max="10561" width="11" style="213" bestFit="1" customWidth="1"/>
    <col min="10562" max="10562" width="9" style="213" bestFit="1" customWidth="1"/>
    <col min="10563" max="10563" width="9.140625" style="213"/>
    <col min="10564" max="10564" width="9" style="213" bestFit="1" customWidth="1"/>
    <col min="10565" max="10566" width="10" style="213" bestFit="1" customWidth="1"/>
    <col min="10567" max="10567" width="13" style="213" bestFit="1" customWidth="1"/>
    <col min="10568" max="10568" width="19" style="213" bestFit="1" customWidth="1"/>
    <col min="10569" max="10569" width="9.140625" style="213"/>
    <col min="10570" max="10570" width="15" style="213" bestFit="1" customWidth="1"/>
    <col min="10571" max="10572" width="9.140625" style="213"/>
    <col min="10573" max="10573" width="13" style="213" bestFit="1" customWidth="1"/>
    <col min="10574" max="10574" width="14" style="213" bestFit="1" customWidth="1"/>
    <col min="10575" max="10580" width="9.140625" style="213"/>
    <col min="10581" max="10581" width="13" style="213" bestFit="1" customWidth="1"/>
    <col min="10582" max="10582" width="14" style="213" bestFit="1" customWidth="1"/>
    <col min="10583" max="10590" width="9.140625" style="213"/>
    <col min="10591" max="10591" width="15" style="213" bestFit="1" customWidth="1"/>
    <col min="10592" max="10599" width="9.140625" style="213"/>
    <col min="10600" max="10600" width="15" style="213" bestFit="1" customWidth="1"/>
    <col min="10601" max="10608" width="9.140625" style="213"/>
    <col min="10609" max="10609" width="15" style="213" bestFit="1" customWidth="1"/>
    <col min="10610" max="10656" width="9.140625" style="213"/>
    <col min="10657" max="10657" width="18" style="213" bestFit="1" customWidth="1"/>
    <col min="10658" max="10658" width="22" style="213" bestFit="1" customWidth="1"/>
    <col min="10659" max="10659" width="17" style="213" bestFit="1" customWidth="1"/>
    <col min="10660" max="10664" width="18" style="213" bestFit="1" customWidth="1"/>
    <col min="10665" max="10665" width="13" style="213" bestFit="1" customWidth="1"/>
    <col min="10666" max="10666" width="9.140625" style="213"/>
    <col min="10667" max="10667" width="18" style="213" bestFit="1" customWidth="1"/>
    <col min="10668" max="10668" width="22" style="213" bestFit="1" customWidth="1"/>
    <col min="10669" max="10669" width="17" style="213" bestFit="1" customWidth="1"/>
    <col min="10670" max="10674" width="18" style="213" bestFit="1" customWidth="1"/>
    <col min="10675" max="10675" width="13" style="213" bestFit="1" customWidth="1"/>
    <col min="10676" max="10676" width="9.140625" style="213"/>
    <col min="10677" max="10677" width="26" style="213" bestFit="1" customWidth="1"/>
    <col min="10678" max="10678" width="9.140625" style="213"/>
    <col min="10679" max="10679" width="26" style="213" bestFit="1" customWidth="1"/>
    <col min="10680" max="10680" width="14" style="213" bestFit="1" customWidth="1"/>
    <col min="10681" max="10681" width="9.140625" style="213"/>
    <col min="10682" max="10682" width="25" style="213" bestFit="1" customWidth="1"/>
    <col min="10683" max="10683" width="9.140625" style="213"/>
    <col min="10684" max="10684" width="13" style="213" bestFit="1" customWidth="1"/>
    <col min="10685" max="10687" width="9.140625" style="213"/>
    <col min="10688" max="10688" width="18" style="213" bestFit="1" customWidth="1"/>
    <col min="10689" max="10693" width="9.140625" style="213"/>
    <col min="10694" max="10694" width="11" style="213" bestFit="1" customWidth="1"/>
    <col min="10695" max="10695" width="9.140625" style="213"/>
    <col min="10696" max="10696" width="21" style="213" bestFit="1" customWidth="1"/>
    <col min="10697" max="10701" width="9.140625" style="213"/>
    <col min="10702" max="10702" width="26" style="213" bestFit="1" customWidth="1"/>
    <col min="10703" max="10724" width="9.140625" style="213"/>
    <col min="10725" max="10725" width="18" style="213" bestFit="1" customWidth="1"/>
    <col min="10726" max="10726" width="9.140625" style="213"/>
    <col min="10727" max="10727" width="13" style="213" bestFit="1" customWidth="1"/>
    <col min="10728" max="10728" width="9.140625" style="213"/>
    <col min="10729" max="10729" width="24" style="213" bestFit="1" customWidth="1"/>
    <col min="10730" max="10730" width="9.140625" style="213"/>
    <col min="10731" max="10731" width="20" style="213" bestFit="1" customWidth="1"/>
    <col min="10732" max="10732" width="9.140625" style="213"/>
    <col min="10733" max="10733" width="26" style="213" bestFit="1" customWidth="1"/>
    <col min="10734" max="10752" width="9.140625" style="213"/>
    <col min="10753" max="10753" width="38" style="213" bestFit="1" customWidth="1"/>
    <col min="10754" max="10754" width="19" style="213" bestFit="1" customWidth="1"/>
    <col min="10755" max="10755" width="21" style="213" bestFit="1" customWidth="1"/>
    <col min="10756" max="10757" width="19" style="213" bestFit="1" customWidth="1"/>
    <col min="10758" max="10758" width="10" style="213" bestFit="1" customWidth="1"/>
    <col min="10759" max="10759" width="13" style="213" bestFit="1" customWidth="1"/>
    <col min="10760" max="10760" width="9.140625" style="213"/>
    <col min="10761" max="10761" width="14" style="213" bestFit="1" customWidth="1"/>
    <col min="10762" max="10762" width="16" style="213" bestFit="1" customWidth="1"/>
    <col min="10763" max="10763" width="10" style="213" bestFit="1" customWidth="1"/>
    <col min="10764" max="10764" width="26" style="213" bestFit="1" customWidth="1"/>
    <col min="10765" max="10765" width="25" style="213" bestFit="1" customWidth="1"/>
    <col min="10766" max="10766" width="26" style="213" bestFit="1" customWidth="1"/>
    <col min="10767" max="10772" width="9.140625" style="213"/>
    <col min="10773" max="10773" width="15" style="213" bestFit="1" customWidth="1"/>
    <col min="10774" max="10774" width="21" style="213" bestFit="1" customWidth="1"/>
    <col min="10775" max="10775" width="20" style="213" bestFit="1" customWidth="1"/>
    <col min="10776" max="10776" width="18" style="213" bestFit="1" customWidth="1"/>
    <col min="10777" max="10777" width="9.140625" style="213"/>
    <col min="10778" max="10778" width="18" style="213" bestFit="1" customWidth="1"/>
    <col min="10779" max="10779" width="9.140625" style="213"/>
    <col min="10780" max="10780" width="25" style="213" bestFit="1" customWidth="1"/>
    <col min="10781" max="10781" width="26" style="213" bestFit="1" customWidth="1"/>
    <col min="10782" max="10809" width="9.140625" style="213"/>
    <col min="10810" max="10811" width="10" style="213" bestFit="1" customWidth="1"/>
    <col min="10812" max="10812" width="9" style="213" bestFit="1" customWidth="1"/>
    <col min="10813" max="10813" width="10" style="213" bestFit="1" customWidth="1"/>
    <col min="10814" max="10815" width="9" style="213" bestFit="1" customWidth="1"/>
    <col min="10816" max="10816" width="10" style="213" bestFit="1" customWidth="1"/>
    <col min="10817" max="10817" width="11" style="213" bestFit="1" customWidth="1"/>
    <col min="10818" max="10818" width="9" style="213" bestFit="1" customWidth="1"/>
    <col min="10819" max="10819" width="9.140625" style="213"/>
    <col min="10820" max="10820" width="9" style="213" bestFit="1" customWidth="1"/>
    <col min="10821" max="10822" width="10" style="213" bestFit="1" customWidth="1"/>
    <col min="10823" max="10823" width="13" style="213" bestFit="1" customWidth="1"/>
    <col min="10824" max="10824" width="19" style="213" bestFit="1" customWidth="1"/>
    <col min="10825" max="10825" width="9.140625" style="213"/>
    <col min="10826" max="10826" width="15" style="213" bestFit="1" customWidth="1"/>
    <col min="10827" max="10828" width="9.140625" style="213"/>
    <col min="10829" max="10829" width="13" style="213" bestFit="1" customWidth="1"/>
    <col min="10830" max="10830" width="14" style="213" bestFit="1" customWidth="1"/>
    <col min="10831" max="10836" width="9.140625" style="213"/>
    <col min="10837" max="10837" width="13" style="213" bestFit="1" customWidth="1"/>
    <col min="10838" max="10838" width="14" style="213" bestFit="1" customWidth="1"/>
    <col min="10839" max="10846" width="9.140625" style="213"/>
    <col min="10847" max="10847" width="15" style="213" bestFit="1" customWidth="1"/>
    <col min="10848" max="10855" width="9.140625" style="213"/>
    <col min="10856" max="10856" width="15" style="213" bestFit="1" customWidth="1"/>
    <col min="10857" max="10864" width="9.140625" style="213"/>
    <col min="10865" max="10865" width="15" style="213" bestFit="1" customWidth="1"/>
    <col min="10866" max="10912" width="9.140625" style="213"/>
    <col min="10913" max="10913" width="18" style="213" bestFit="1" customWidth="1"/>
    <col min="10914" max="10914" width="22" style="213" bestFit="1" customWidth="1"/>
    <col min="10915" max="10915" width="17" style="213" bestFit="1" customWidth="1"/>
    <col min="10916" max="10920" width="18" style="213" bestFit="1" customWidth="1"/>
    <col min="10921" max="10921" width="13" style="213" bestFit="1" customWidth="1"/>
    <col min="10922" max="10922" width="9.140625" style="213"/>
    <col min="10923" max="10923" width="18" style="213" bestFit="1" customWidth="1"/>
    <col min="10924" max="10924" width="22" style="213" bestFit="1" customWidth="1"/>
    <col min="10925" max="10925" width="17" style="213" bestFit="1" customWidth="1"/>
    <col min="10926" max="10930" width="18" style="213" bestFit="1" customWidth="1"/>
    <col min="10931" max="10931" width="13" style="213" bestFit="1" customWidth="1"/>
    <col min="10932" max="10932" width="9.140625" style="213"/>
    <col min="10933" max="10933" width="26" style="213" bestFit="1" customWidth="1"/>
    <col min="10934" max="10934" width="9.140625" style="213"/>
    <col min="10935" max="10935" width="26" style="213" bestFit="1" customWidth="1"/>
    <col min="10936" max="10936" width="14" style="213" bestFit="1" customWidth="1"/>
    <col min="10937" max="10937" width="9.140625" style="213"/>
    <col min="10938" max="10938" width="25" style="213" bestFit="1" customWidth="1"/>
    <col min="10939" max="10939" width="9.140625" style="213"/>
    <col min="10940" max="10940" width="13" style="213" bestFit="1" customWidth="1"/>
    <col min="10941" max="10943" width="9.140625" style="213"/>
    <col min="10944" max="10944" width="18" style="213" bestFit="1" customWidth="1"/>
    <col min="10945" max="10949" width="9.140625" style="213"/>
    <col min="10950" max="10950" width="11" style="213" bestFit="1" customWidth="1"/>
    <col min="10951" max="10951" width="9.140625" style="213"/>
    <col min="10952" max="10952" width="21" style="213" bestFit="1" customWidth="1"/>
    <col min="10953" max="10957" width="9.140625" style="213"/>
    <col min="10958" max="10958" width="26" style="213" bestFit="1" customWidth="1"/>
    <col min="10959" max="10980" width="9.140625" style="213"/>
    <col min="10981" max="10981" width="18" style="213" bestFit="1" customWidth="1"/>
    <col min="10982" max="10982" width="9.140625" style="213"/>
    <col min="10983" max="10983" width="13" style="213" bestFit="1" customWidth="1"/>
    <col min="10984" max="10984" width="9.140625" style="213"/>
    <col min="10985" max="10985" width="24" style="213" bestFit="1" customWidth="1"/>
    <col min="10986" max="10986" width="9.140625" style="213"/>
    <col min="10987" max="10987" width="20" style="213" bestFit="1" customWidth="1"/>
    <col min="10988" max="10988" width="9.140625" style="213"/>
    <col min="10989" max="10989" width="26" style="213" bestFit="1" customWidth="1"/>
    <col min="10990" max="11008" width="9.140625" style="213"/>
    <col min="11009" max="11009" width="38" style="213" bestFit="1" customWidth="1"/>
    <col min="11010" max="11010" width="19" style="213" bestFit="1" customWidth="1"/>
    <col min="11011" max="11011" width="21" style="213" bestFit="1" customWidth="1"/>
    <col min="11012" max="11013" width="19" style="213" bestFit="1" customWidth="1"/>
    <col min="11014" max="11014" width="10" style="213" bestFit="1" customWidth="1"/>
    <col min="11015" max="11015" width="13" style="213" bestFit="1" customWidth="1"/>
    <col min="11016" max="11016" width="9.140625" style="213"/>
    <col min="11017" max="11017" width="14" style="213" bestFit="1" customWidth="1"/>
    <col min="11018" max="11018" width="16" style="213" bestFit="1" customWidth="1"/>
    <col min="11019" max="11019" width="10" style="213" bestFit="1" customWidth="1"/>
    <col min="11020" max="11020" width="26" style="213" bestFit="1" customWidth="1"/>
    <col min="11021" max="11021" width="25" style="213" bestFit="1" customWidth="1"/>
    <col min="11022" max="11022" width="26" style="213" bestFit="1" customWidth="1"/>
    <col min="11023" max="11028" width="9.140625" style="213"/>
    <col min="11029" max="11029" width="15" style="213" bestFit="1" customWidth="1"/>
    <col min="11030" max="11030" width="21" style="213" bestFit="1" customWidth="1"/>
    <col min="11031" max="11031" width="20" style="213" bestFit="1" customWidth="1"/>
    <col min="11032" max="11032" width="18" style="213" bestFit="1" customWidth="1"/>
    <col min="11033" max="11033" width="9.140625" style="213"/>
    <col min="11034" max="11034" width="18" style="213" bestFit="1" customWidth="1"/>
    <col min="11035" max="11035" width="9.140625" style="213"/>
    <col min="11036" max="11036" width="25" style="213" bestFit="1" customWidth="1"/>
    <col min="11037" max="11037" width="26" style="213" bestFit="1" customWidth="1"/>
    <col min="11038" max="11065" width="9.140625" style="213"/>
    <col min="11066" max="11067" width="10" style="213" bestFit="1" customWidth="1"/>
    <col min="11068" max="11068" width="9" style="213" bestFit="1" customWidth="1"/>
    <col min="11069" max="11069" width="10" style="213" bestFit="1" customWidth="1"/>
    <col min="11070" max="11071" width="9" style="213" bestFit="1" customWidth="1"/>
    <col min="11072" max="11072" width="10" style="213" bestFit="1" customWidth="1"/>
    <col min="11073" max="11073" width="11" style="213" bestFit="1" customWidth="1"/>
    <col min="11074" max="11074" width="9" style="213" bestFit="1" customWidth="1"/>
    <col min="11075" max="11075" width="9.140625" style="213"/>
    <col min="11076" max="11076" width="9" style="213" bestFit="1" customWidth="1"/>
    <col min="11077" max="11078" width="10" style="213" bestFit="1" customWidth="1"/>
    <col min="11079" max="11079" width="13" style="213" bestFit="1" customWidth="1"/>
    <col min="11080" max="11080" width="19" style="213" bestFit="1" customWidth="1"/>
    <col min="11081" max="11081" width="9.140625" style="213"/>
    <col min="11082" max="11082" width="15" style="213" bestFit="1" customWidth="1"/>
    <col min="11083" max="11084" width="9.140625" style="213"/>
    <col min="11085" max="11085" width="13" style="213" bestFit="1" customWidth="1"/>
    <col min="11086" max="11086" width="14" style="213" bestFit="1" customWidth="1"/>
    <col min="11087" max="11092" width="9.140625" style="213"/>
    <col min="11093" max="11093" width="13" style="213" bestFit="1" customWidth="1"/>
    <col min="11094" max="11094" width="14" style="213" bestFit="1" customWidth="1"/>
    <col min="11095" max="11102" width="9.140625" style="213"/>
    <col min="11103" max="11103" width="15" style="213" bestFit="1" customWidth="1"/>
    <col min="11104" max="11111" width="9.140625" style="213"/>
    <col min="11112" max="11112" width="15" style="213" bestFit="1" customWidth="1"/>
    <col min="11113" max="11120" width="9.140625" style="213"/>
    <col min="11121" max="11121" width="15" style="213" bestFit="1" customWidth="1"/>
    <col min="11122" max="11168" width="9.140625" style="213"/>
    <col min="11169" max="11169" width="18" style="213" bestFit="1" customWidth="1"/>
    <col min="11170" max="11170" width="22" style="213" bestFit="1" customWidth="1"/>
    <col min="11171" max="11171" width="17" style="213" bestFit="1" customWidth="1"/>
    <col min="11172" max="11176" width="18" style="213" bestFit="1" customWidth="1"/>
    <col min="11177" max="11177" width="13" style="213" bestFit="1" customWidth="1"/>
    <col min="11178" max="11178" width="9.140625" style="213"/>
    <col min="11179" max="11179" width="18" style="213" bestFit="1" customWidth="1"/>
    <col min="11180" max="11180" width="22" style="213" bestFit="1" customWidth="1"/>
    <col min="11181" max="11181" width="17" style="213" bestFit="1" customWidth="1"/>
    <col min="11182" max="11186" width="18" style="213" bestFit="1" customWidth="1"/>
    <col min="11187" max="11187" width="13" style="213" bestFit="1" customWidth="1"/>
    <col min="11188" max="11188" width="9.140625" style="213"/>
    <col min="11189" max="11189" width="26" style="213" bestFit="1" customWidth="1"/>
    <col min="11190" max="11190" width="9.140625" style="213"/>
    <col min="11191" max="11191" width="26" style="213" bestFit="1" customWidth="1"/>
    <col min="11192" max="11192" width="14" style="213" bestFit="1" customWidth="1"/>
    <col min="11193" max="11193" width="9.140625" style="213"/>
    <col min="11194" max="11194" width="25" style="213" bestFit="1" customWidth="1"/>
    <col min="11195" max="11195" width="9.140625" style="213"/>
    <col min="11196" max="11196" width="13" style="213" bestFit="1" customWidth="1"/>
    <col min="11197" max="11199" width="9.140625" style="213"/>
    <col min="11200" max="11200" width="18" style="213" bestFit="1" customWidth="1"/>
    <col min="11201" max="11205" width="9.140625" style="213"/>
    <col min="11206" max="11206" width="11" style="213" bestFit="1" customWidth="1"/>
    <col min="11207" max="11207" width="9.140625" style="213"/>
    <col min="11208" max="11208" width="21" style="213" bestFit="1" customWidth="1"/>
    <col min="11209" max="11213" width="9.140625" style="213"/>
    <col min="11214" max="11214" width="26" style="213" bestFit="1" customWidth="1"/>
    <col min="11215" max="11236" width="9.140625" style="213"/>
    <col min="11237" max="11237" width="18" style="213" bestFit="1" customWidth="1"/>
    <col min="11238" max="11238" width="9.140625" style="213"/>
    <col min="11239" max="11239" width="13" style="213" bestFit="1" customWidth="1"/>
    <col min="11240" max="11240" width="9.140625" style="213"/>
    <col min="11241" max="11241" width="24" style="213" bestFit="1" customWidth="1"/>
    <col min="11242" max="11242" width="9.140625" style="213"/>
    <col min="11243" max="11243" width="20" style="213" bestFit="1" customWidth="1"/>
    <col min="11244" max="11244" width="9.140625" style="213"/>
    <col min="11245" max="11245" width="26" style="213" bestFit="1" customWidth="1"/>
    <col min="11246" max="11264" width="9.140625" style="213"/>
    <col min="11265" max="11265" width="38" style="213" bestFit="1" customWidth="1"/>
    <col min="11266" max="11266" width="19" style="213" bestFit="1" customWidth="1"/>
    <col min="11267" max="11267" width="21" style="213" bestFit="1" customWidth="1"/>
    <col min="11268" max="11269" width="19" style="213" bestFit="1" customWidth="1"/>
    <col min="11270" max="11270" width="10" style="213" bestFit="1" customWidth="1"/>
    <col min="11271" max="11271" width="13" style="213" bestFit="1" customWidth="1"/>
    <col min="11272" max="11272" width="9.140625" style="213"/>
    <col min="11273" max="11273" width="14" style="213" bestFit="1" customWidth="1"/>
    <col min="11274" max="11274" width="16" style="213" bestFit="1" customWidth="1"/>
    <col min="11275" max="11275" width="10" style="213" bestFit="1" customWidth="1"/>
    <col min="11276" max="11276" width="26" style="213" bestFit="1" customWidth="1"/>
    <col min="11277" max="11277" width="25" style="213" bestFit="1" customWidth="1"/>
    <col min="11278" max="11278" width="26" style="213" bestFit="1" customWidth="1"/>
    <col min="11279" max="11284" width="9.140625" style="213"/>
    <col min="11285" max="11285" width="15" style="213" bestFit="1" customWidth="1"/>
    <col min="11286" max="11286" width="21" style="213" bestFit="1" customWidth="1"/>
    <col min="11287" max="11287" width="20" style="213" bestFit="1" customWidth="1"/>
    <col min="11288" max="11288" width="18" style="213" bestFit="1" customWidth="1"/>
    <col min="11289" max="11289" width="9.140625" style="213"/>
    <col min="11290" max="11290" width="18" style="213" bestFit="1" customWidth="1"/>
    <col min="11291" max="11291" width="9.140625" style="213"/>
    <col min="11292" max="11292" width="25" style="213" bestFit="1" customWidth="1"/>
    <col min="11293" max="11293" width="26" style="213" bestFit="1" customWidth="1"/>
    <col min="11294" max="11321" width="9.140625" style="213"/>
    <col min="11322" max="11323" width="10" style="213" bestFit="1" customWidth="1"/>
    <col min="11324" max="11324" width="9" style="213" bestFit="1" customWidth="1"/>
    <col min="11325" max="11325" width="10" style="213" bestFit="1" customWidth="1"/>
    <col min="11326" max="11327" width="9" style="213" bestFit="1" customWidth="1"/>
    <col min="11328" max="11328" width="10" style="213" bestFit="1" customWidth="1"/>
    <col min="11329" max="11329" width="11" style="213" bestFit="1" customWidth="1"/>
    <col min="11330" max="11330" width="9" style="213" bestFit="1" customWidth="1"/>
    <col min="11331" max="11331" width="9.140625" style="213"/>
    <col min="11332" max="11332" width="9" style="213" bestFit="1" customWidth="1"/>
    <col min="11333" max="11334" width="10" style="213" bestFit="1" customWidth="1"/>
    <col min="11335" max="11335" width="13" style="213" bestFit="1" customWidth="1"/>
    <col min="11336" max="11336" width="19" style="213" bestFit="1" customWidth="1"/>
    <col min="11337" max="11337" width="9.140625" style="213"/>
    <col min="11338" max="11338" width="15" style="213" bestFit="1" customWidth="1"/>
    <col min="11339" max="11340" width="9.140625" style="213"/>
    <col min="11341" max="11341" width="13" style="213" bestFit="1" customWidth="1"/>
    <col min="11342" max="11342" width="14" style="213" bestFit="1" customWidth="1"/>
    <col min="11343" max="11348" width="9.140625" style="213"/>
    <col min="11349" max="11349" width="13" style="213" bestFit="1" customWidth="1"/>
    <col min="11350" max="11350" width="14" style="213" bestFit="1" customWidth="1"/>
    <col min="11351" max="11358" width="9.140625" style="213"/>
    <col min="11359" max="11359" width="15" style="213" bestFit="1" customWidth="1"/>
    <col min="11360" max="11367" width="9.140625" style="213"/>
    <col min="11368" max="11368" width="15" style="213" bestFit="1" customWidth="1"/>
    <col min="11369" max="11376" width="9.140625" style="213"/>
    <col min="11377" max="11377" width="15" style="213" bestFit="1" customWidth="1"/>
    <col min="11378" max="11424" width="9.140625" style="213"/>
    <col min="11425" max="11425" width="18" style="213" bestFit="1" customWidth="1"/>
    <col min="11426" max="11426" width="22" style="213" bestFit="1" customWidth="1"/>
    <col min="11427" max="11427" width="17" style="213" bestFit="1" customWidth="1"/>
    <col min="11428" max="11432" width="18" style="213" bestFit="1" customWidth="1"/>
    <col min="11433" max="11433" width="13" style="213" bestFit="1" customWidth="1"/>
    <col min="11434" max="11434" width="9.140625" style="213"/>
    <col min="11435" max="11435" width="18" style="213" bestFit="1" customWidth="1"/>
    <col min="11436" max="11436" width="22" style="213" bestFit="1" customWidth="1"/>
    <col min="11437" max="11437" width="17" style="213" bestFit="1" customWidth="1"/>
    <col min="11438" max="11442" width="18" style="213" bestFit="1" customWidth="1"/>
    <col min="11443" max="11443" width="13" style="213" bestFit="1" customWidth="1"/>
    <col min="11444" max="11444" width="9.140625" style="213"/>
    <col min="11445" max="11445" width="26" style="213" bestFit="1" customWidth="1"/>
    <col min="11446" max="11446" width="9.140625" style="213"/>
    <col min="11447" max="11447" width="26" style="213" bestFit="1" customWidth="1"/>
    <col min="11448" max="11448" width="14" style="213" bestFit="1" customWidth="1"/>
    <col min="11449" max="11449" width="9.140625" style="213"/>
    <col min="11450" max="11450" width="25" style="213" bestFit="1" customWidth="1"/>
    <col min="11451" max="11451" width="9.140625" style="213"/>
    <col min="11452" max="11452" width="13" style="213" bestFit="1" customWidth="1"/>
    <col min="11453" max="11455" width="9.140625" style="213"/>
    <col min="11456" max="11456" width="18" style="213" bestFit="1" customWidth="1"/>
    <col min="11457" max="11461" width="9.140625" style="213"/>
    <col min="11462" max="11462" width="11" style="213" bestFit="1" customWidth="1"/>
    <col min="11463" max="11463" width="9.140625" style="213"/>
    <col min="11464" max="11464" width="21" style="213" bestFit="1" customWidth="1"/>
    <col min="11465" max="11469" width="9.140625" style="213"/>
    <col min="11470" max="11470" width="26" style="213" bestFit="1" customWidth="1"/>
    <col min="11471" max="11492" width="9.140625" style="213"/>
    <col min="11493" max="11493" width="18" style="213" bestFit="1" customWidth="1"/>
    <col min="11494" max="11494" width="9.140625" style="213"/>
    <col min="11495" max="11495" width="13" style="213" bestFit="1" customWidth="1"/>
    <col min="11496" max="11496" width="9.140625" style="213"/>
    <col min="11497" max="11497" width="24" style="213" bestFit="1" customWidth="1"/>
    <col min="11498" max="11498" width="9.140625" style="213"/>
    <col min="11499" max="11499" width="20" style="213" bestFit="1" customWidth="1"/>
    <col min="11500" max="11500" width="9.140625" style="213"/>
    <col min="11501" max="11501" width="26" style="213" bestFit="1" customWidth="1"/>
    <col min="11502" max="11520" width="9.140625" style="213"/>
    <col min="11521" max="11521" width="38" style="213" bestFit="1" customWidth="1"/>
    <col min="11522" max="11522" width="19" style="213" bestFit="1" customWidth="1"/>
    <col min="11523" max="11523" width="21" style="213" bestFit="1" customWidth="1"/>
    <col min="11524" max="11525" width="19" style="213" bestFit="1" customWidth="1"/>
    <col min="11526" max="11526" width="10" style="213" bestFit="1" customWidth="1"/>
    <col min="11527" max="11527" width="13" style="213" bestFit="1" customWidth="1"/>
    <col min="11528" max="11528" width="9.140625" style="213"/>
    <col min="11529" max="11529" width="14" style="213" bestFit="1" customWidth="1"/>
    <col min="11530" max="11530" width="16" style="213" bestFit="1" customWidth="1"/>
    <col min="11531" max="11531" width="10" style="213" bestFit="1" customWidth="1"/>
    <col min="11532" max="11532" width="26" style="213" bestFit="1" customWidth="1"/>
    <col min="11533" max="11533" width="25" style="213" bestFit="1" customWidth="1"/>
    <col min="11534" max="11534" width="26" style="213" bestFit="1" customWidth="1"/>
    <col min="11535" max="11540" width="9.140625" style="213"/>
    <col min="11541" max="11541" width="15" style="213" bestFit="1" customWidth="1"/>
    <col min="11542" max="11542" width="21" style="213" bestFit="1" customWidth="1"/>
    <col min="11543" max="11543" width="20" style="213" bestFit="1" customWidth="1"/>
    <col min="11544" max="11544" width="18" style="213" bestFit="1" customWidth="1"/>
    <col min="11545" max="11545" width="9.140625" style="213"/>
    <col min="11546" max="11546" width="18" style="213" bestFit="1" customWidth="1"/>
    <col min="11547" max="11547" width="9.140625" style="213"/>
    <col min="11548" max="11548" width="25" style="213" bestFit="1" customWidth="1"/>
    <col min="11549" max="11549" width="26" style="213" bestFit="1" customWidth="1"/>
    <col min="11550" max="11577" width="9.140625" style="213"/>
    <col min="11578" max="11579" width="10" style="213" bestFit="1" customWidth="1"/>
    <col min="11580" max="11580" width="9" style="213" bestFit="1" customWidth="1"/>
    <col min="11581" max="11581" width="10" style="213" bestFit="1" customWidth="1"/>
    <col min="11582" max="11583" width="9" style="213" bestFit="1" customWidth="1"/>
    <col min="11584" max="11584" width="10" style="213" bestFit="1" customWidth="1"/>
    <col min="11585" max="11585" width="11" style="213" bestFit="1" customWidth="1"/>
    <col min="11586" max="11586" width="9" style="213" bestFit="1" customWidth="1"/>
    <col min="11587" max="11587" width="9.140625" style="213"/>
    <col min="11588" max="11588" width="9" style="213" bestFit="1" customWidth="1"/>
    <col min="11589" max="11590" width="10" style="213" bestFit="1" customWidth="1"/>
    <col min="11591" max="11591" width="13" style="213" bestFit="1" customWidth="1"/>
    <col min="11592" max="11592" width="19" style="213" bestFit="1" customWidth="1"/>
    <col min="11593" max="11593" width="9.140625" style="213"/>
    <col min="11594" max="11594" width="15" style="213" bestFit="1" customWidth="1"/>
    <col min="11595" max="11596" width="9.140625" style="213"/>
    <col min="11597" max="11597" width="13" style="213" bestFit="1" customWidth="1"/>
    <col min="11598" max="11598" width="14" style="213" bestFit="1" customWidth="1"/>
    <col min="11599" max="11604" width="9.140625" style="213"/>
    <col min="11605" max="11605" width="13" style="213" bestFit="1" customWidth="1"/>
    <col min="11606" max="11606" width="14" style="213" bestFit="1" customWidth="1"/>
    <col min="11607" max="11614" width="9.140625" style="213"/>
    <col min="11615" max="11615" width="15" style="213" bestFit="1" customWidth="1"/>
    <col min="11616" max="11623" width="9.140625" style="213"/>
    <col min="11624" max="11624" width="15" style="213" bestFit="1" customWidth="1"/>
    <col min="11625" max="11632" width="9.140625" style="213"/>
    <col min="11633" max="11633" width="15" style="213" bestFit="1" customWidth="1"/>
    <col min="11634" max="11680" width="9.140625" style="213"/>
    <col min="11681" max="11681" width="18" style="213" bestFit="1" customWidth="1"/>
    <col min="11682" max="11682" width="22" style="213" bestFit="1" customWidth="1"/>
    <col min="11683" max="11683" width="17" style="213" bestFit="1" customWidth="1"/>
    <col min="11684" max="11688" width="18" style="213" bestFit="1" customWidth="1"/>
    <col min="11689" max="11689" width="13" style="213" bestFit="1" customWidth="1"/>
    <col min="11690" max="11690" width="9.140625" style="213"/>
    <col min="11691" max="11691" width="18" style="213" bestFit="1" customWidth="1"/>
    <col min="11692" max="11692" width="22" style="213" bestFit="1" customWidth="1"/>
    <col min="11693" max="11693" width="17" style="213" bestFit="1" customWidth="1"/>
    <col min="11694" max="11698" width="18" style="213" bestFit="1" customWidth="1"/>
    <col min="11699" max="11699" width="13" style="213" bestFit="1" customWidth="1"/>
    <col min="11700" max="11700" width="9.140625" style="213"/>
    <col min="11701" max="11701" width="26" style="213" bestFit="1" customWidth="1"/>
    <col min="11702" max="11702" width="9.140625" style="213"/>
    <col min="11703" max="11703" width="26" style="213" bestFit="1" customWidth="1"/>
    <col min="11704" max="11704" width="14" style="213" bestFit="1" customWidth="1"/>
    <col min="11705" max="11705" width="9.140625" style="213"/>
    <col min="11706" max="11706" width="25" style="213" bestFit="1" customWidth="1"/>
    <col min="11707" max="11707" width="9.140625" style="213"/>
    <col min="11708" max="11708" width="13" style="213" bestFit="1" customWidth="1"/>
    <col min="11709" max="11711" width="9.140625" style="213"/>
    <col min="11712" max="11712" width="18" style="213" bestFit="1" customWidth="1"/>
    <col min="11713" max="11717" width="9.140625" style="213"/>
    <col min="11718" max="11718" width="11" style="213" bestFit="1" customWidth="1"/>
    <col min="11719" max="11719" width="9.140625" style="213"/>
    <col min="11720" max="11720" width="21" style="213" bestFit="1" customWidth="1"/>
    <col min="11721" max="11725" width="9.140625" style="213"/>
    <col min="11726" max="11726" width="26" style="213" bestFit="1" customWidth="1"/>
    <col min="11727" max="11748" width="9.140625" style="213"/>
    <col min="11749" max="11749" width="18" style="213" bestFit="1" customWidth="1"/>
    <col min="11750" max="11750" width="9.140625" style="213"/>
    <col min="11751" max="11751" width="13" style="213" bestFit="1" customWidth="1"/>
    <col min="11752" max="11752" width="9.140625" style="213"/>
    <col min="11753" max="11753" width="24" style="213" bestFit="1" customWidth="1"/>
    <col min="11754" max="11754" width="9.140625" style="213"/>
    <col min="11755" max="11755" width="20" style="213" bestFit="1" customWidth="1"/>
    <col min="11756" max="11756" width="9.140625" style="213"/>
    <col min="11757" max="11757" width="26" style="213" bestFit="1" customWidth="1"/>
    <col min="11758" max="11776" width="9.140625" style="213"/>
    <col min="11777" max="11777" width="38" style="213" bestFit="1" customWidth="1"/>
    <col min="11778" max="11778" width="19" style="213" bestFit="1" customWidth="1"/>
    <col min="11779" max="11779" width="21" style="213" bestFit="1" customWidth="1"/>
    <col min="11780" max="11781" width="19" style="213" bestFit="1" customWidth="1"/>
    <col min="11782" max="11782" width="10" style="213" bestFit="1" customWidth="1"/>
    <col min="11783" max="11783" width="13" style="213" bestFit="1" customWidth="1"/>
    <col min="11784" max="11784" width="9.140625" style="213"/>
    <col min="11785" max="11785" width="14" style="213" bestFit="1" customWidth="1"/>
    <col min="11786" max="11786" width="16" style="213" bestFit="1" customWidth="1"/>
    <col min="11787" max="11787" width="10" style="213" bestFit="1" customWidth="1"/>
    <col min="11788" max="11788" width="26" style="213" bestFit="1" customWidth="1"/>
    <col min="11789" max="11789" width="25" style="213" bestFit="1" customWidth="1"/>
    <col min="11790" max="11790" width="26" style="213" bestFit="1" customWidth="1"/>
    <col min="11791" max="11796" width="9.140625" style="213"/>
    <col min="11797" max="11797" width="15" style="213" bestFit="1" customWidth="1"/>
    <col min="11798" max="11798" width="21" style="213" bestFit="1" customWidth="1"/>
    <col min="11799" max="11799" width="20" style="213" bestFit="1" customWidth="1"/>
    <col min="11800" max="11800" width="18" style="213" bestFit="1" customWidth="1"/>
    <col min="11801" max="11801" width="9.140625" style="213"/>
    <col min="11802" max="11802" width="18" style="213" bestFit="1" customWidth="1"/>
    <col min="11803" max="11803" width="9.140625" style="213"/>
    <col min="11804" max="11804" width="25" style="213" bestFit="1" customWidth="1"/>
    <col min="11805" max="11805" width="26" style="213" bestFit="1" customWidth="1"/>
    <col min="11806" max="11833" width="9.140625" style="213"/>
    <col min="11834" max="11835" width="10" style="213" bestFit="1" customWidth="1"/>
    <col min="11836" max="11836" width="9" style="213" bestFit="1" customWidth="1"/>
    <col min="11837" max="11837" width="10" style="213" bestFit="1" customWidth="1"/>
    <col min="11838" max="11839" width="9" style="213" bestFit="1" customWidth="1"/>
    <col min="11840" max="11840" width="10" style="213" bestFit="1" customWidth="1"/>
    <col min="11841" max="11841" width="11" style="213" bestFit="1" customWidth="1"/>
    <col min="11842" max="11842" width="9" style="213" bestFit="1" customWidth="1"/>
    <col min="11843" max="11843" width="9.140625" style="213"/>
    <col min="11844" max="11844" width="9" style="213" bestFit="1" customWidth="1"/>
    <col min="11845" max="11846" width="10" style="213" bestFit="1" customWidth="1"/>
    <col min="11847" max="11847" width="13" style="213" bestFit="1" customWidth="1"/>
    <col min="11848" max="11848" width="19" style="213" bestFit="1" customWidth="1"/>
    <col min="11849" max="11849" width="9.140625" style="213"/>
    <col min="11850" max="11850" width="15" style="213" bestFit="1" customWidth="1"/>
    <col min="11851" max="11852" width="9.140625" style="213"/>
    <col min="11853" max="11853" width="13" style="213" bestFit="1" customWidth="1"/>
    <col min="11854" max="11854" width="14" style="213" bestFit="1" customWidth="1"/>
    <col min="11855" max="11860" width="9.140625" style="213"/>
    <col min="11861" max="11861" width="13" style="213" bestFit="1" customWidth="1"/>
    <col min="11862" max="11862" width="14" style="213" bestFit="1" customWidth="1"/>
    <col min="11863" max="11870" width="9.140625" style="213"/>
    <col min="11871" max="11871" width="15" style="213" bestFit="1" customWidth="1"/>
    <col min="11872" max="11879" width="9.140625" style="213"/>
    <col min="11880" max="11880" width="15" style="213" bestFit="1" customWidth="1"/>
    <col min="11881" max="11888" width="9.140625" style="213"/>
    <col min="11889" max="11889" width="15" style="213" bestFit="1" customWidth="1"/>
    <col min="11890" max="11936" width="9.140625" style="213"/>
    <col min="11937" max="11937" width="18" style="213" bestFit="1" customWidth="1"/>
    <col min="11938" max="11938" width="22" style="213" bestFit="1" customWidth="1"/>
    <col min="11939" max="11939" width="17" style="213" bestFit="1" customWidth="1"/>
    <col min="11940" max="11944" width="18" style="213" bestFit="1" customWidth="1"/>
    <col min="11945" max="11945" width="13" style="213" bestFit="1" customWidth="1"/>
    <col min="11946" max="11946" width="9.140625" style="213"/>
    <col min="11947" max="11947" width="18" style="213" bestFit="1" customWidth="1"/>
    <col min="11948" max="11948" width="22" style="213" bestFit="1" customWidth="1"/>
    <col min="11949" max="11949" width="17" style="213" bestFit="1" customWidth="1"/>
    <col min="11950" max="11954" width="18" style="213" bestFit="1" customWidth="1"/>
    <col min="11955" max="11955" width="13" style="213" bestFit="1" customWidth="1"/>
    <col min="11956" max="11956" width="9.140625" style="213"/>
    <col min="11957" max="11957" width="26" style="213" bestFit="1" customWidth="1"/>
    <col min="11958" max="11958" width="9.140625" style="213"/>
    <col min="11959" max="11959" width="26" style="213" bestFit="1" customWidth="1"/>
    <col min="11960" max="11960" width="14" style="213" bestFit="1" customWidth="1"/>
    <col min="11961" max="11961" width="9.140625" style="213"/>
    <col min="11962" max="11962" width="25" style="213" bestFit="1" customWidth="1"/>
    <col min="11963" max="11963" width="9.140625" style="213"/>
    <col min="11964" max="11964" width="13" style="213" bestFit="1" customWidth="1"/>
    <col min="11965" max="11967" width="9.140625" style="213"/>
    <col min="11968" max="11968" width="18" style="213" bestFit="1" customWidth="1"/>
    <col min="11969" max="11973" width="9.140625" style="213"/>
    <col min="11974" max="11974" width="11" style="213" bestFit="1" customWidth="1"/>
    <col min="11975" max="11975" width="9.140625" style="213"/>
    <col min="11976" max="11976" width="21" style="213" bestFit="1" customWidth="1"/>
    <col min="11977" max="11981" width="9.140625" style="213"/>
    <col min="11982" max="11982" width="26" style="213" bestFit="1" customWidth="1"/>
    <col min="11983" max="12004" width="9.140625" style="213"/>
    <col min="12005" max="12005" width="18" style="213" bestFit="1" customWidth="1"/>
    <col min="12006" max="12006" width="9.140625" style="213"/>
    <col min="12007" max="12007" width="13" style="213" bestFit="1" customWidth="1"/>
    <col min="12008" max="12008" width="9.140625" style="213"/>
    <col min="12009" max="12009" width="24" style="213" bestFit="1" customWidth="1"/>
    <col min="12010" max="12010" width="9.140625" style="213"/>
    <col min="12011" max="12011" width="20" style="213" bestFit="1" customWidth="1"/>
    <col min="12012" max="12012" width="9.140625" style="213"/>
    <col min="12013" max="12013" width="26" style="213" bestFit="1" customWidth="1"/>
    <col min="12014" max="12032" width="9.140625" style="213"/>
    <col min="12033" max="12033" width="38" style="213" bestFit="1" customWidth="1"/>
    <col min="12034" max="12034" width="19" style="213" bestFit="1" customWidth="1"/>
    <col min="12035" max="12035" width="21" style="213" bestFit="1" customWidth="1"/>
    <col min="12036" max="12037" width="19" style="213" bestFit="1" customWidth="1"/>
    <col min="12038" max="12038" width="10" style="213" bestFit="1" customWidth="1"/>
    <col min="12039" max="12039" width="13" style="213" bestFit="1" customWidth="1"/>
    <col min="12040" max="12040" width="9.140625" style="213"/>
    <col min="12041" max="12041" width="14" style="213" bestFit="1" customWidth="1"/>
    <col min="12042" max="12042" width="16" style="213" bestFit="1" customWidth="1"/>
    <col min="12043" max="12043" width="10" style="213" bestFit="1" customWidth="1"/>
    <col min="12044" max="12044" width="26" style="213" bestFit="1" customWidth="1"/>
    <col min="12045" max="12045" width="25" style="213" bestFit="1" customWidth="1"/>
    <col min="12046" max="12046" width="26" style="213" bestFit="1" customWidth="1"/>
    <col min="12047" max="12052" width="9.140625" style="213"/>
    <col min="12053" max="12053" width="15" style="213" bestFit="1" customWidth="1"/>
    <col min="12054" max="12054" width="21" style="213" bestFit="1" customWidth="1"/>
    <col min="12055" max="12055" width="20" style="213" bestFit="1" customWidth="1"/>
    <col min="12056" max="12056" width="18" style="213" bestFit="1" customWidth="1"/>
    <col min="12057" max="12057" width="9.140625" style="213"/>
    <col min="12058" max="12058" width="18" style="213" bestFit="1" customWidth="1"/>
    <col min="12059" max="12059" width="9.140625" style="213"/>
    <col min="12060" max="12060" width="25" style="213" bestFit="1" customWidth="1"/>
    <col min="12061" max="12061" width="26" style="213" bestFit="1" customWidth="1"/>
    <col min="12062" max="12089" width="9.140625" style="213"/>
    <col min="12090" max="12091" width="10" style="213" bestFit="1" customWidth="1"/>
    <col min="12092" max="12092" width="9" style="213" bestFit="1" customWidth="1"/>
    <col min="12093" max="12093" width="10" style="213" bestFit="1" customWidth="1"/>
    <col min="12094" max="12095" width="9" style="213" bestFit="1" customWidth="1"/>
    <col min="12096" max="12096" width="10" style="213" bestFit="1" customWidth="1"/>
    <col min="12097" max="12097" width="11" style="213" bestFit="1" customWidth="1"/>
    <col min="12098" max="12098" width="9" style="213" bestFit="1" customWidth="1"/>
    <col min="12099" max="12099" width="9.140625" style="213"/>
    <col min="12100" max="12100" width="9" style="213" bestFit="1" customWidth="1"/>
    <col min="12101" max="12102" width="10" style="213" bestFit="1" customWidth="1"/>
    <col min="12103" max="12103" width="13" style="213" bestFit="1" customWidth="1"/>
    <col min="12104" max="12104" width="19" style="213" bestFit="1" customWidth="1"/>
    <col min="12105" max="12105" width="9.140625" style="213"/>
    <col min="12106" max="12106" width="15" style="213" bestFit="1" customWidth="1"/>
    <col min="12107" max="12108" width="9.140625" style="213"/>
    <col min="12109" max="12109" width="13" style="213" bestFit="1" customWidth="1"/>
    <col min="12110" max="12110" width="14" style="213" bestFit="1" customWidth="1"/>
    <col min="12111" max="12116" width="9.140625" style="213"/>
    <col min="12117" max="12117" width="13" style="213" bestFit="1" customWidth="1"/>
    <col min="12118" max="12118" width="14" style="213" bestFit="1" customWidth="1"/>
    <col min="12119" max="12126" width="9.140625" style="213"/>
    <col min="12127" max="12127" width="15" style="213" bestFit="1" customWidth="1"/>
    <col min="12128" max="12135" width="9.140625" style="213"/>
    <col min="12136" max="12136" width="15" style="213" bestFit="1" customWidth="1"/>
    <col min="12137" max="12144" width="9.140625" style="213"/>
    <col min="12145" max="12145" width="15" style="213" bestFit="1" customWidth="1"/>
    <col min="12146" max="12192" width="9.140625" style="213"/>
    <col min="12193" max="12193" width="18" style="213" bestFit="1" customWidth="1"/>
    <col min="12194" max="12194" width="22" style="213" bestFit="1" customWidth="1"/>
    <col min="12195" max="12195" width="17" style="213" bestFit="1" customWidth="1"/>
    <col min="12196" max="12200" width="18" style="213" bestFit="1" customWidth="1"/>
    <col min="12201" max="12201" width="13" style="213" bestFit="1" customWidth="1"/>
    <col min="12202" max="12202" width="9.140625" style="213"/>
    <col min="12203" max="12203" width="18" style="213" bestFit="1" customWidth="1"/>
    <col min="12204" max="12204" width="22" style="213" bestFit="1" customWidth="1"/>
    <col min="12205" max="12205" width="17" style="213" bestFit="1" customWidth="1"/>
    <col min="12206" max="12210" width="18" style="213" bestFit="1" customWidth="1"/>
    <col min="12211" max="12211" width="13" style="213" bestFit="1" customWidth="1"/>
    <col min="12212" max="12212" width="9.140625" style="213"/>
    <col min="12213" max="12213" width="26" style="213" bestFit="1" customWidth="1"/>
    <col min="12214" max="12214" width="9.140625" style="213"/>
    <col min="12215" max="12215" width="26" style="213" bestFit="1" customWidth="1"/>
    <col min="12216" max="12216" width="14" style="213" bestFit="1" customWidth="1"/>
    <col min="12217" max="12217" width="9.140625" style="213"/>
    <col min="12218" max="12218" width="25" style="213" bestFit="1" customWidth="1"/>
    <col min="12219" max="12219" width="9.140625" style="213"/>
    <col min="12220" max="12220" width="13" style="213" bestFit="1" customWidth="1"/>
    <col min="12221" max="12223" width="9.140625" style="213"/>
    <col min="12224" max="12224" width="18" style="213" bestFit="1" customWidth="1"/>
    <col min="12225" max="12229" width="9.140625" style="213"/>
    <col min="12230" max="12230" width="11" style="213" bestFit="1" customWidth="1"/>
    <col min="12231" max="12231" width="9.140625" style="213"/>
    <col min="12232" max="12232" width="21" style="213" bestFit="1" customWidth="1"/>
    <col min="12233" max="12237" width="9.140625" style="213"/>
    <col min="12238" max="12238" width="26" style="213" bestFit="1" customWidth="1"/>
    <col min="12239" max="12260" width="9.140625" style="213"/>
    <col min="12261" max="12261" width="18" style="213" bestFit="1" customWidth="1"/>
    <col min="12262" max="12262" width="9.140625" style="213"/>
    <col min="12263" max="12263" width="13" style="213" bestFit="1" customWidth="1"/>
    <col min="12264" max="12264" width="9.140625" style="213"/>
    <col min="12265" max="12265" width="24" style="213" bestFit="1" customWidth="1"/>
    <col min="12266" max="12266" width="9.140625" style="213"/>
    <col min="12267" max="12267" width="20" style="213" bestFit="1" customWidth="1"/>
    <col min="12268" max="12268" width="9.140625" style="213"/>
    <col min="12269" max="12269" width="26" style="213" bestFit="1" customWidth="1"/>
    <col min="12270" max="12288" width="9.140625" style="213"/>
    <col min="12289" max="12289" width="38" style="213" bestFit="1" customWidth="1"/>
    <col min="12290" max="12290" width="19" style="213" bestFit="1" customWidth="1"/>
    <col min="12291" max="12291" width="21" style="213" bestFit="1" customWidth="1"/>
    <col min="12292" max="12293" width="19" style="213" bestFit="1" customWidth="1"/>
    <col min="12294" max="12294" width="10" style="213" bestFit="1" customWidth="1"/>
    <col min="12295" max="12295" width="13" style="213" bestFit="1" customWidth="1"/>
    <col min="12296" max="12296" width="9.140625" style="213"/>
    <col min="12297" max="12297" width="14" style="213" bestFit="1" customWidth="1"/>
    <col min="12298" max="12298" width="16" style="213" bestFit="1" customWidth="1"/>
    <col min="12299" max="12299" width="10" style="213" bestFit="1" customWidth="1"/>
    <col min="12300" max="12300" width="26" style="213" bestFit="1" customWidth="1"/>
    <col min="12301" max="12301" width="25" style="213" bestFit="1" customWidth="1"/>
    <col min="12302" max="12302" width="26" style="213" bestFit="1" customWidth="1"/>
    <col min="12303" max="12308" width="9.140625" style="213"/>
    <col min="12309" max="12309" width="15" style="213" bestFit="1" customWidth="1"/>
    <col min="12310" max="12310" width="21" style="213" bestFit="1" customWidth="1"/>
    <col min="12311" max="12311" width="20" style="213" bestFit="1" customWidth="1"/>
    <col min="12312" max="12312" width="18" style="213" bestFit="1" customWidth="1"/>
    <col min="12313" max="12313" width="9.140625" style="213"/>
    <col min="12314" max="12314" width="18" style="213" bestFit="1" customWidth="1"/>
    <col min="12315" max="12315" width="9.140625" style="213"/>
    <col min="12316" max="12316" width="25" style="213" bestFit="1" customWidth="1"/>
    <col min="12317" max="12317" width="26" style="213" bestFit="1" customWidth="1"/>
    <col min="12318" max="12345" width="9.140625" style="213"/>
    <col min="12346" max="12347" width="10" style="213" bestFit="1" customWidth="1"/>
    <col min="12348" max="12348" width="9" style="213" bestFit="1" customWidth="1"/>
    <col min="12349" max="12349" width="10" style="213" bestFit="1" customWidth="1"/>
    <col min="12350" max="12351" width="9" style="213" bestFit="1" customWidth="1"/>
    <col min="12352" max="12352" width="10" style="213" bestFit="1" customWidth="1"/>
    <col min="12353" max="12353" width="11" style="213" bestFit="1" customWidth="1"/>
    <col min="12354" max="12354" width="9" style="213" bestFit="1" customWidth="1"/>
    <col min="12355" max="12355" width="9.140625" style="213"/>
    <col min="12356" max="12356" width="9" style="213" bestFit="1" customWidth="1"/>
    <col min="12357" max="12358" width="10" style="213" bestFit="1" customWidth="1"/>
    <col min="12359" max="12359" width="13" style="213" bestFit="1" customWidth="1"/>
    <col min="12360" max="12360" width="19" style="213" bestFit="1" customWidth="1"/>
    <col min="12361" max="12361" width="9.140625" style="213"/>
    <col min="12362" max="12362" width="15" style="213" bestFit="1" customWidth="1"/>
    <col min="12363" max="12364" width="9.140625" style="213"/>
    <col min="12365" max="12365" width="13" style="213" bestFit="1" customWidth="1"/>
    <col min="12366" max="12366" width="14" style="213" bestFit="1" customWidth="1"/>
    <col min="12367" max="12372" width="9.140625" style="213"/>
    <col min="12373" max="12373" width="13" style="213" bestFit="1" customWidth="1"/>
    <col min="12374" max="12374" width="14" style="213" bestFit="1" customWidth="1"/>
    <col min="12375" max="12382" width="9.140625" style="213"/>
    <col min="12383" max="12383" width="15" style="213" bestFit="1" customWidth="1"/>
    <col min="12384" max="12391" width="9.140625" style="213"/>
    <col min="12392" max="12392" width="15" style="213" bestFit="1" customWidth="1"/>
    <col min="12393" max="12400" width="9.140625" style="213"/>
    <col min="12401" max="12401" width="15" style="213" bestFit="1" customWidth="1"/>
    <col min="12402" max="12448" width="9.140625" style="213"/>
    <col min="12449" max="12449" width="18" style="213" bestFit="1" customWidth="1"/>
    <col min="12450" max="12450" width="22" style="213" bestFit="1" customWidth="1"/>
    <col min="12451" max="12451" width="17" style="213" bestFit="1" customWidth="1"/>
    <col min="12452" max="12456" width="18" style="213" bestFit="1" customWidth="1"/>
    <col min="12457" max="12457" width="13" style="213" bestFit="1" customWidth="1"/>
    <col min="12458" max="12458" width="9.140625" style="213"/>
    <col min="12459" max="12459" width="18" style="213" bestFit="1" customWidth="1"/>
    <col min="12460" max="12460" width="22" style="213" bestFit="1" customWidth="1"/>
    <col min="12461" max="12461" width="17" style="213" bestFit="1" customWidth="1"/>
    <col min="12462" max="12466" width="18" style="213" bestFit="1" customWidth="1"/>
    <col min="12467" max="12467" width="13" style="213" bestFit="1" customWidth="1"/>
    <col min="12468" max="12468" width="9.140625" style="213"/>
    <col min="12469" max="12469" width="26" style="213" bestFit="1" customWidth="1"/>
    <col min="12470" max="12470" width="9.140625" style="213"/>
    <col min="12471" max="12471" width="26" style="213" bestFit="1" customWidth="1"/>
    <col min="12472" max="12472" width="14" style="213" bestFit="1" customWidth="1"/>
    <col min="12473" max="12473" width="9.140625" style="213"/>
    <col min="12474" max="12474" width="25" style="213" bestFit="1" customWidth="1"/>
    <col min="12475" max="12475" width="9.140625" style="213"/>
    <col min="12476" max="12476" width="13" style="213" bestFit="1" customWidth="1"/>
    <col min="12477" max="12479" width="9.140625" style="213"/>
    <col min="12480" max="12480" width="18" style="213" bestFit="1" customWidth="1"/>
    <col min="12481" max="12485" width="9.140625" style="213"/>
    <col min="12486" max="12486" width="11" style="213" bestFit="1" customWidth="1"/>
    <col min="12487" max="12487" width="9.140625" style="213"/>
    <col min="12488" max="12488" width="21" style="213" bestFit="1" customWidth="1"/>
    <col min="12489" max="12493" width="9.140625" style="213"/>
    <col min="12494" max="12494" width="26" style="213" bestFit="1" customWidth="1"/>
    <col min="12495" max="12516" width="9.140625" style="213"/>
    <col min="12517" max="12517" width="18" style="213" bestFit="1" customWidth="1"/>
    <col min="12518" max="12518" width="9.140625" style="213"/>
    <col min="12519" max="12519" width="13" style="213" bestFit="1" customWidth="1"/>
    <col min="12520" max="12520" width="9.140625" style="213"/>
    <col min="12521" max="12521" width="24" style="213" bestFit="1" customWidth="1"/>
    <col min="12522" max="12522" width="9.140625" style="213"/>
    <col min="12523" max="12523" width="20" style="213" bestFit="1" customWidth="1"/>
    <col min="12524" max="12524" width="9.140625" style="213"/>
    <col min="12525" max="12525" width="26" style="213" bestFit="1" customWidth="1"/>
    <col min="12526" max="12544" width="9.140625" style="213"/>
    <col min="12545" max="12545" width="38" style="213" bestFit="1" customWidth="1"/>
    <col min="12546" max="12546" width="19" style="213" bestFit="1" customWidth="1"/>
    <col min="12547" max="12547" width="21" style="213" bestFit="1" customWidth="1"/>
    <col min="12548" max="12549" width="19" style="213" bestFit="1" customWidth="1"/>
    <col min="12550" max="12550" width="10" style="213" bestFit="1" customWidth="1"/>
    <col min="12551" max="12551" width="13" style="213" bestFit="1" customWidth="1"/>
    <col min="12552" max="12552" width="9.140625" style="213"/>
    <col min="12553" max="12553" width="14" style="213" bestFit="1" customWidth="1"/>
    <col min="12554" max="12554" width="16" style="213" bestFit="1" customWidth="1"/>
    <col min="12555" max="12555" width="10" style="213" bestFit="1" customWidth="1"/>
    <col min="12556" max="12556" width="26" style="213" bestFit="1" customWidth="1"/>
    <col min="12557" max="12557" width="25" style="213" bestFit="1" customWidth="1"/>
    <col min="12558" max="12558" width="26" style="213" bestFit="1" customWidth="1"/>
    <col min="12559" max="12564" width="9.140625" style="213"/>
    <col min="12565" max="12565" width="15" style="213" bestFit="1" customWidth="1"/>
    <col min="12566" max="12566" width="21" style="213" bestFit="1" customWidth="1"/>
    <col min="12567" max="12567" width="20" style="213" bestFit="1" customWidth="1"/>
    <col min="12568" max="12568" width="18" style="213" bestFit="1" customWidth="1"/>
    <col min="12569" max="12569" width="9.140625" style="213"/>
    <col min="12570" max="12570" width="18" style="213" bestFit="1" customWidth="1"/>
    <col min="12571" max="12571" width="9.140625" style="213"/>
    <col min="12572" max="12572" width="25" style="213" bestFit="1" customWidth="1"/>
    <col min="12573" max="12573" width="26" style="213" bestFit="1" customWidth="1"/>
    <col min="12574" max="12601" width="9.140625" style="213"/>
    <col min="12602" max="12603" width="10" style="213" bestFit="1" customWidth="1"/>
    <col min="12604" max="12604" width="9" style="213" bestFit="1" customWidth="1"/>
    <col min="12605" max="12605" width="10" style="213" bestFit="1" customWidth="1"/>
    <col min="12606" max="12607" width="9" style="213" bestFit="1" customWidth="1"/>
    <col min="12608" max="12608" width="10" style="213" bestFit="1" customWidth="1"/>
    <col min="12609" max="12609" width="11" style="213" bestFit="1" customWidth="1"/>
    <col min="12610" max="12610" width="9" style="213" bestFit="1" customWidth="1"/>
    <col min="12611" max="12611" width="9.140625" style="213"/>
    <col min="12612" max="12612" width="9" style="213" bestFit="1" customWidth="1"/>
    <col min="12613" max="12614" width="10" style="213" bestFit="1" customWidth="1"/>
    <col min="12615" max="12615" width="13" style="213" bestFit="1" customWidth="1"/>
    <col min="12616" max="12616" width="19" style="213" bestFit="1" customWidth="1"/>
    <col min="12617" max="12617" width="9.140625" style="213"/>
    <col min="12618" max="12618" width="15" style="213" bestFit="1" customWidth="1"/>
    <col min="12619" max="12620" width="9.140625" style="213"/>
    <col min="12621" max="12621" width="13" style="213" bestFit="1" customWidth="1"/>
    <col min="12622" max="12622" width="14" style="213" bestFit="1" customWidth="1"/>
    <col min="12623" max="12628" width="9.140625" style="213"/>
    <col min="12629" max="12629" width="13" style="213" bestFit="1" customWidth="1"/>
    <col min="12630" max="12630" width="14" style="213" bestFit="1" customWidth="1"/>
    <col min="12631" max="12638" width="9.140625" style="213"/>
    <col min="12639" max="12639" width="15" style="213" bestFit="1" customWidth="1"/>
    <col min="12640" max="12647" width="9.140625" style="213"/>
    <col min="12648" max="12648" width="15" style="213" bestFit="1" customWidth="1"/>
    <col min="12649" max="12656" width="9.140625" style="213"/>
    <col min="12657" max="12657" width="15" style="213" bestFit="1" customWidth="1"/>
    <col min="12658" max="12704" width="9.140625" style="213"/>
    <col min="12705" max="12705" width="18" style="213" bestFit="1" customWidth="1"/>
    <col min="12706" max="12706" width="22" style="213" bestFit="1" customWidth="1"/>
    <col min="12707" max="12707" width="17" style="213" bestFit="1" customWidth="1"/>
    <col min="12708" max="12712" width="18" style="213" bestFit="1" customWidth="1"/>
    <col min="12713" max="12713" width="13" style="213" bestFit="1" customWidth="1"/>
    <col min="12714" max="12714" width="9.140625" style="213"/>
    <col min="12715" max="12715" width="18" style="213" bestFit="1" customWidth="1"/>
    <col min="12716" max="12716" width="22" style="213" bestFit="1" customWidth="1"/>
    <col min="12717" max="12717" width="17" style="213" bestFit="1" customWidth="1"/>
    <col min="12718" max="12722" width="18" style="213" bestFit="1" customWidth="1"/>
    <col min="12723" max="12723" width="13" style="213" bestFit="1" customWidth="1"/>
    <col min="12724" max="12724" width="9.140625" style="213"/>
    <col min="12725" max="12725" width="26" style="213" bestFit="1" customWidth="1"/>
    <col min="12726" max="12726" width="9.140625" style="213"/>
    <col min="12727" max="12727" width="26" style="213" bestFit="1" customWidth="1"/>
    <col min="12728" max="12728" width="14" style="213" bestFit="1" customWidth="1"/>
    <col min="12729" max="12729" width="9.140625" style="213"/>
    <col min="12730" max="12730" width="25" style="213" bestFit="1" customWidth="1"/>
    <col min="12731" max="12731" width="9.140625" style="213"/>
    <col min="12732" max="12732" width="13" style="213" bestFit="1" customWidth="1"/>
    <col min="12733" max="12735" width="9.140625" style="213"/>
    <col min="12736" max="12736" width="18" style="213" bestFit="1" customWidth="1"/>
    <col min="12737" max="12741" width="9.140625" style="213"/>
    <col min="12742" max="12742" width="11" style="213" bestFit="1" customWidth="1"/>
    <col min="12743" max="12743" width="9.140625" style="213"/>
    <col min="12744" max="12744" width="21" style="213" bestFit="1" customWidth="1"/>
    <col min="12745" max="12749" width="9.140625" style="213"/>
    <col min="12750" max="12750" width="26" style="213" bestFit="1" customWidth="1"/>
    <col min="12751" max="12772" width="9.140625" style="213"/>
    <col min="12773" max="12773" width="18" style="213" bestFit="1" customWidth="1"/>
    <col min="12774" max="12774" width="9.140625" style="213"/>
    <col min="12775" max="12775" width="13" style="213" bestFit="1" customWidth="1"/>
    <col min="12776" max="12776" width="9.140625" style="213"/>
    <col min="12777" max="12777" width="24" style="213" bestFit="1" customWidth="1"/>
    <col min="12778" max="12778" width="9.140625" style="213"/>
    <col min="12779" max="12779" width="20" style="213" bestFit="1" customWidth="1"/>
    <col min="12780" max="12780" width="9.140625" style="213"/>
    <col min="12781" max="12781" width="26" style="213" bestFit="1" customWidth="1"/>
    <col min="12782" max="12800" width="9.140625" style="213"/>
    <col min="12801" max="12801" width="38" style="213" bestFit="1" customWidth="1"/>
    <col min="12802" max="12802" width="19" style="213" bestFit="1" customWidth="1"/>
    <col min="12803" max="12803" width="21" style="213" bestFit="1" customWidth="1"/>
    <col min="12804" max="12805" width="19" style="213" bestFit="1" customWidth="1"/>
    <col min="12806" max="12806" width="10" style="213" bestFit="1" customWidth="1"/>
    <col min="12807" max="12807" width="13" style="213" bestFit="1" customWidth="1"/>
    <col min="12808" max="12808" width="9.140625" style="213"/>
    <col min="12809" max="12809" width="14" style="213" bestFit="1" customWidth="1"/>
    <col min="12810" max="12810" width="16" style="213" bestFit="1" customWidth="1"/>
    <col min="12811" max="12811" width="10" style="213" bestFit="1" customWidth="1"/>
    <col min="12812" max="12812" width="26" style="213" bestFit="1" customWidth="1"/>
    <col min="12813" max="12813" width="25" style="213" bestFit="1" customWidth="1"/>
    <col min="12814" max="12814" width="26" style="213" bestFit="1" customWidth="1"/>
    <col min="12815" max="12820" width="9.140625" style="213"/>
    <col min="12821" max="12821" width="15" style="213" bestFit="1" customWidth="1"/>
    <col min="12822" max="12822" width="21" style="213" bestFit="1" customWidth="1"/>
    <col min="12823" max="12823" width="20" style="213" bestFit="1" customWidth="1"/>
    <col min="12824" max="12824" width="18" style="213" bestFit="1" customWidth="1"/>
    <col min="12825" max="12825" width="9.140625" style="213"/>
    <col min="12826" max="12826" width="18" style="213" bestFit="1" customWidth="1"/>
    <col min="12827" max="12827" width="9.140625" style="213"/>
    <col min="12828" max="12828" width="25" style="213" bestFit="1" customWidth="1"/>
    <col min="12829" max="12829" width="26" style="213" bestFit="1" customWidth="1"/>
    <col min="12830" max="12857" width="9.140625" style="213"/>
    <col min="12858" max="12859" width="10" style="213" bestFit="1" customWidth="1"/>
    <col min="12860" max="12860" width="9" style="213" bestFit="1" customWidth="1"/>
    <col min="12861" max="12861" width="10" style="213" bestFit="1" customWidth="1"/>
    <col min="12862" max="12863" width="9" style="213" bestFit="1" customWidth="1"/>
    <col min="12864" max="12864" width="10" style="213" bestFit="1" customWidth="1"/>
    <col min="12865" max="12865" width="11" style="213" bestFit="1" customWidth="1"/>
    <col min="12866" max="12866" width="9" style="213" bestFit="1" customWidth="1"/>
    <col min="12867" max="12867" width="9.140625" style="213"/>
    <col min="12868" max="12868" width="9" style="213" bestFit="1" customWidth="1"/>
    <col min="12869" max="12870" width="10" style="213" bestFit="1" customWidth="1"/>
    <col min="12871" max="12871" width="13" style="213" bestFit="1" customWidth="1"/>
    <col min="12872" max="12872" width="19" style="213" bestFit="1" customWidth="1"/>
    <col min="12873" max="12873" width="9.140625" style="213"/>
    <col min="12874" max="12874" width="15" style="213" bestFit="1" customWidth="1"/>
    <col min="12875" max="12876" width="9.140625" style="213"/>
    <col min="12877" max="12877" width="13" style="213" bestFit="1" customWidth="1"/>
    <col min="12878" max="12878" width="14" style="213" bestFit="1" customWidth="1"/>
    <col min="12879" max="12884" width="9.140625" style="213"/>
    <col min="12885" max="12885" width="13" style="213" bestFit="1" customWidth="1"/>
    <col min="12886" max="12886" width="14" style="213" bestFit="1" customWidth="1"/>
    <col min="12887" max="12894" width="9.140625" style="213"/>
    <col min="12895" max="12895" width="15" style="213" bestFit="1" customWidth="1"/>
    <col min="12896" max="12903" width="9.140625" style="213"/>
    <col min="12904" max="12904" width="15" style="213" bestFit="1" customWidth="1"/>
    <col min="12905" max="12912" width="9.140625" style="213"/>
    <col min="12913" max="12913" width="15" style="213" bestFit="1" customWidth="1"/>
    <col min="12914" max="12960" width="9.140625" style="213"/>
    <col min="12961" max="12961" width="18" style="213" bestFit="1" customWidth="1"/>
    <col min="12962" max="12962" width="22" style="213" bestFit="1" customWidth="1"/>
    <col min="12963" max="12963" width="17" style="213" bestFit="1" customWidth="1"/>
    <col min="12964" max="12968" width="18" style="213" bestFit="1" customWidth="1"/>
    <col min="12969" max="12969" width="13" style="213" bestFit="1" customWidth="1"/>
    <col min="12970" max="12970" width="9.140625" style="213"/>
    <col min="12971" max="12971" width="18" style="213" bestFit="1" customWidth="1"/>
    <col min="12972" max="12972" width="22" style="213" bestFit="1" customWidth="1"/>
    <col min="12973" max="12973" width="17" style="213" bestFit="1" customWidth="1"/>
    <col min="12974" max="12978" width="18" style="213" bestFit="1" customWidth="1"/>
    <col min="12979" max="12979" width="13" style="213" bestFit="1" customWidth="1"/>
    <col min="12980" max="12980" width="9.140625" style="213"/>
    <col min="12981" max="12981" width="26" style="213" bestFit="1" customWidth="1"/>
    <col min="12982" max="12982" width="9.140625" style="213"/>
    <col min="12983" max="12983" width="26" style="213" bestFit="1" customWidth="1"/>
    <col min="12984" max="12984" width="14" style="213" bestFit="1" customWidth="1"/>
    <col min="12985" max="12985" width="9.140625" style="213"/>
    <col min="12986" max="12986" width="25" style="213" bestFit="1" customWidth="1"/>
    <col min="12987" max="12987" width="9.140625" style="213"/>
    <col min="12988" max="12988" width="13" style="213" bestFit="1" customWidth="1"/>
    <col min="12989" max="12991" width="9.140625" style="213"/>
    <col min="12992" max="12992" width="18" style="213" bestFit="1" customWidth="1"/>
    <col min="12993" max="12997" width="9.140625" style="213"/>
    <col min="12998" max="12998" width="11" style="213" bestFit="1" customWidth="1"/>
    <col min="12999" max="12999" width="9.140625" style="213"/>
    <col min="13000" max="13000" width="21" style="213" bestFit="1" customWidth="1"/>
    <col min="13001" max="13005" width="9.140625" style="213"/>
    <col min="13006" max="13006" width="26" style="213" bestFit="1" customWidth="1"/>
    <col min="13007" max="13028" width="9.140625" style="213"/>
    <col min="13029" max="13029" width="18" style="213" bestFit="1" customWidth="1"/>
    <col min="13030" max="13030" width="9.140625" style="213"/>
    <col min="13031" max="13031" width="13" style="213" bestFit="1" customWidth="1"/>
    <col min="13032" max="13032" width="9.140625" style="213"/>
    <col min="13033" max="13033" width="24" style="213" bestFit="1" customWidth="1"/>
    <col min="13034" max="13034" width="9.140625" style="213"/>
    <col min="13035" max="13035" width="20" style="213" bestFit="1" customWidth="1"/>
    <col min="13036" max="13036" width="9.140625" style="213"/>
    <col min="13037" max="13037" width="26" style="213" bestFit="1" customWidth="1"/>
    <col min="13038" max="13056" width="9.140625" style="213"/>
    <col min="13057" max="13057" width="38" style="213" bestFit="1" customWidth="1"/>
    <col min="13058" max="13058" width="19" style="213" bestFit="1" customWidth="1"/>
    <col min="13059" max="13059" width="21" style="213" bestFit="1" customWidth="1"/>
    <col min="13060" max="13061" width="19" style="213" bestFit="1" customWidth="1"/>
    <col min="13062" max="13062" width="10" style="213" bestFit="1" customWidth="1"/>
    <col min="13063" max="13063" width="13" style="213" bestFit="1" customWidth="1"/>
    <col min="13064" max="13064" width="9.140625" style="213"/>
    <col min="13065" max="13065" width="14" style="213" bestFit="1" customWidth="1"/>
    <col min="13066" max="13066" width="16" style="213" bestFit="1" customWidth="1"/>
    <col min="13067" max="13067" width="10" style="213" bestFit="1" customWidth="1"/>
    <col min="13068" max="13068" width="26" style="213" bestFit="1" customWidth="1"/>
    <col min="13069" max="13069" width="25" style="213" bestFit="1" customWidth="1"/>
    <col min="13070" max="13070" width="26" style="213" bestFit="1" customWidth="1"/>
    <col min="13071" max="13076" width="9.140625" style="213"/>
    <col min="13077" max="13077" width="15" style="213" bestFit="1" customWidth="1"/>
    <col min="13078" max="13078" width="21" style="213" bestFit="1" customWidth="1"/>
    <col min="13079" max="13079" width="20" style="213" bestFit="1" customWidth="1"/>
    <col min="13080" max="13080" width="18" style="213" bestFit="1" customWidth="1"/>
    <col min="13081" max="13081" width="9.140625" style="213"/>
    <col min="13082" max="13082" width="18" style="213" bestFit="1" customWidth="1"/>
    <col min="13083" max="13083" width="9.140625" style="213"/>
    <col min="13084" max="13084" width="25" style="213" bestFit="1" customWidth="1"/>
    <col min="13085" max="13085" width="26" style="213" bestFit="1" customWidth="1"/>
    <col min="13086" max="13113" width="9.140625" style="213"/>
    <col min="13114" max="13115" width="10" style="213" bestFit="1" customWidth="1"/>
    <col min="13116" max="13116" width="9" style="213" bestFit="1" customWidth="1"/>
    <col min="13117" max="13117" width="10" style="213" bestFit="1" customWidth="1"/>
    <col min="13118" max="13119" width="9" style="213" bestFit="1" customWidth="1"/>
    <col min="13120" max="13120" width="10" style="213" bestFit="1" customWidth="1"/>
    <col min="13121" max="13121" width="11" style="213" bestFit="1" customWidth="1"/>
    <col min="13122" max="13122" width="9" style="213" bestFit="1" customWidth="1"/>
    <col min="13123" max="13123" width="9.140625" style="213"/>
    <col min="13124" max="13124" width="9" style="213" bestFit="1" customWidth="1"/>
    <col min="13125" max="13126" width="10" style="213" bestFit="1" customWidth="1"/>
    <col min="13127" max="13127" width="13" style="213" bestFit="1" customWidth="1"/>
    <col min="13128" max="13128" width="19" style="213" bestFit="1" customWidth="1"/>
    <col min="13129" max="13129" width="9.140625" style="213"/>
    <col min="13130" max="13130" width="15" style="213" bestFit="1" customWidth="1"/>
    <col min="13131" max="13132" width="9.140625" style="213"/>
    <col min="13133" max="13133" width="13" style="213" bestFit="1" customWidth="1"/>
    <col min="13134" max="13134" width="14" style="213" bestFit="1" customWidth="1"/>
    <col min="13135" max="13140" width="9.140625" style="213"/>
    <col min="13141" max="13141" width="13" style="213" bestFit="1" customWidth="1"/>
    <col min="13142" max="13142" width="14" style="213" bestFit="1" customWidth="1"/>
    <col min="13143" max="13150" width="9.140625" style="213"/>
    <col min="13151" max="13151" width="15" style="213" bestFit="1" customWidth="1"/>
    <col min="13152" max="13159" width="9.140625" style="213"/>
    <col min="13160" max="13160" width="15" style="213" bestFit="1" customWidth="1"/>
    <col min="13161" max="13168" width="9.140625" style="213"/>
    <col min="13169" max="13169" width="15" style="213" bestFit="1" customWidth="1"/>
    <col min="13170" max="13216" width="9.140625" style="213"/>
    <col min="13217" max="13217" width="18" style="213" bestFit="1" customWidth="1"/>
    <col min="13218" max="13218" width="22" style="213" bestFit="1" customWidth="1"/>
    <col min="13219" max="13219" width="17" style="213" bestFit="1" customWidth="1"/>
    <col min="13220" max="13224" width="18" style="213" bestFit="1" customWidth="1"/>
    <col min="13225" max="13225" width="13" style="213" bestFit="1" customWidth="1"/>
    <col min="13226" max="13226" width="9.140625" style="213"/>
    <col min="13227" max="13227" width="18" style="213" bestFit="1" customWidth="1"/>
    <col min="13228" max="13228" width="22" style="213" bestFit="1" customWidth="1"/>
    <col min="13229" max="13229" width="17" style="213" bestFit="1" customWidth="1"/>
    <col min="13230" max="13234" width="18" style="213" bestFit="1" customWidth="1"/>
    <col min="13235" max="13235" width="13" style="213" bestFit="1" customWidth="1"/>
    <col min="13236" max="13236" width="9.140625" style="213"/>
    <col min="13237" max="13237" width="26" style="213" bestFit="1" customWidth="1"/>
    <col min="13238" max="13238" width="9.140625" style="213"/>
    <col min="13239" max="13239" width="26" style="213" bestFit="1" customWidth="1"/>
    <col min="13240" max="13240" width="14" style="213" bestFit="1" customWidth="1"/>
    <col min="13241" max="13241" width="9.140625" style="213"/>
    <col min="13242" max="13242" width="25" style="213" bestFit="1" customWidth="1"/>
    <col min="13243" max="13243" width="9.140625" style="213"/>
    <col min="13244" max="13244" width="13" style="213" bestFit="1" customWidth="1"/>
    <col min="13245" max="13247" width="9.140625" style="213"/>
    <col min="13248" max="13248" width="18" style="213" bestFit="1" customWidth="1"/>
    <col min="13249" max="13253" width="9.140625" style="213"/>
    <col min="13254" max="13254" width="11" style="213" bestFit="1" customWidth="1"/>
    <col min="13255" max="13255" width="9.140625" style="213"/>
    <col min="13256" max="13256" width="21" style="213" bestFit="1" customWidth="1"/>
    <col min="13257" max="13261" width="9.140625" style="213"/>
    <col min="13262" max="13262" width="26" style="213" bestFit="1" customWidth="1"/>
    <col min="13263" max="13284" width="9.140625" style="213"/>
    <col min="13285" max="13285" width="18" style="213" bestFit="1" customWidth="1"/>
    <col min="13286" max="13286" width="9.140625" style="213"/>
    <col min="13287" max="13287" width="13" style="213" bestFit="1" customWidth="1"/>
    <col min="13288" max="13288" width="9.140625" style="213"/>
    <col min="13289" max="13289" width="24" style="213" bestFit="1" customWidth="1"/>
    <col min="13290" max="13290" width="9.140625" style="213"/>
    <col min="13291" max="13291" width="20" style="213" bestFit="1" customWidth="1"/>
    <col min="13292" max="13292" width="9.140625" style="213"/>
    <col min="13293" max="13293" width="26" style="213" bestFit="1" customWidth="1"/>
    <col min="13294" max="13312" width="9.140625" style="213"/>
    <col min="13313" max="13313" width="38" style="213" bestFit="1" customWidth="1"/>
    <col min="13314" max="13314" width="19" style="213" bestFit="1" customWidth="1"/>
    <col min="13315" max="13315" width="21" style="213" bestFit="1" customWidth="1"/>
    <col min="13316" max="13317" width="19" style="213" bestFit="1" customWidth="1"/>
    <col min="13318" max="13318" width="10" style="213" bestFit="1" customWidth="1"/>
    <col min="13319" max="13319" width="13" style="213" bestFit="1" customWidth="1"/>
    <col min="13320" max="13320" width="9.140625" style="213"/>
    <col min="13321" max="13321" width="14" style="213" bestFit="1" customWidth="1"/>
    <col min="13322" max="13322" width="16" style="213" bestFit="1" customWidth="1"/>
    <col min="13323" max="13323" width="10" style="213" bestFit="1" customWidth="1"/>
    <col min="13324" max="13324" width="26" style="213" bestFit="1" customWidth="1"/>
    <col min="13325" max="13325" width="25" style="213" bestFit="1" customWidth="1"/>
    <col min="13326" max="13326" width="26" style="213" bestFit="1" customWidth="1"/>
    <col min="13327" max="13332" width="9.140625" style="213"/>
    <col min="13333" max="13333" width="15" style="213" bestFit="1" customWidth="1"/>
    <col min="13334" max="13334" width="21" style="213" bestFit="1" customWidth="1"/>
    <col min="13335" max="13335" width="20" style="213" bestFit="1" customWidth="1"/>
    <col min="13336" max="13336" width="18" style="213" bestFit="1" customWidth="1"/>
    <col min="13337" max="13337" width="9.140625" style="213"/>
    <col min="13338" max="13338" width="18" style="213" bestFit="1" customWidth="1"/>
    <col min="13339" max="13339" width="9.140625" style="213"/>
    <col min="13340" max="13340" width="25" style="213" bestFit="1" customWidth="1"/>
    <col min="13341" max="13341" width="26" style="213" bestFit="1" customWidth="1"/>
    <col min="13342" max="13369" width="9.140625" style="213"/>
    <col min="13370" max="13371" width="10" style="213" bestFit="1" customWidth="1"/>
    <col min="13372" max="13372" width="9" style="213" bestFit="1" customWidth="1"/>
    <col min="13373" max="13373" width="10" style="213" bestFit="1" customWidth="1"/>
    <col min="13374" max="13375" width="9" style="213" bestFit="1" customWidth="1"/>
    <col min="13376" max="13376" width="10" style="213" bestFit="1" customWidth="1"/>
    <col min="13377" max="13377" width="11" style="213" bestFit="1" customWidth="1"/>
    <col min="13378" max="13378" width="9" style="213" bestFit="1" customWidth="1"/>
    <col min="13379" max="13379" width="9.140625" style="213"/>
    <col min="13380" max="13380" width="9" style="213" bestFit="1" customWidth="1"/>
    <col min="13381" max="13382" width="10" style="213" bestFit="1" customWidth="1"/>
    <col min="13383" max="13383" width="13" style="213" bestFit="1" customWidth="1"/>
    <col min="13384" max="13384" width="19" style="213" bestFit="1" customWidth="1"/>
    <col min="13385" max="13385" width="9.140625" style="213"/>
    <col min="13386" max="13386" width="15" style="213" bestFit="1" customWidth="1"/>
    <col min="13387" max="13388" width="9.140625" style="213"/>
    <col min="13389" max="13389" width="13" style="213" bestFit="1" customWidth="1"/>
    <col min="13390" max="13390" width="14" style="213" bestFit="1" customWidth="1"/>
    <col min="13391" max="13396" width="9.140625" style="213"/>
    <col min="13397" max="13397" width="13" style="213" bestFit="1" customWidth="1"/>
    <col min="13398" max="13398" width="14" style="213" bestFit="1" customWidth="1"/>
    <col min="13399" max="13406" width="9.140625" style="213"/>
    <col min="13407" max="13407" width="15" style="213" bestFit="1" customWidth="1"/>
    <col min="13408" max="13415" width="9.140625" style="213"/>
    <col min="13416" max="13416" width="15" style="213" bestFit="1" customWidth="1"/>
    <col min="13417" max="13424" width="9.140625" style="213"/>
    <col min="13425" max="13425" width="15" style="213" bestFit="1" customWidth="1"/>
    <col min="13426" max="13472" width="9.140625" style="213"/>
    <col min="13473" max="13473" width="18" style="213" bestFit="1" customWidth="1"/>
    <col min="13474" max="13474" width="22" style="213" bestFit="1" customWidth="1"/>
    <col min="13475" max="13475" width="17" style="213" bestFit="1" customWidth="1"/>
    <col min="13476" max="13480" width="18" style="213" bestFit="1" customWidth="1"/>
    <col min="13481" max="13481" width="13" style="213" bestFit="1" customWidth="1"/>
    <col min="13482" max="13482" width="9.140625" style="213"/>
    <col min="13483" max="13483" width="18" style="213" bestFit="1" customWidth="1"/>
    <col min="13484" max="13484" width="22" style="213" bestFit="1" customWidth="1"/>
    <col min="13485" max="13485" width="17" style="213" bestFit="1" customWidth="1"/>
    <col min="13486" max="13490" width="18" style="213" bestFit="1" customWidth="1"/>
    <col min="13491" max="13491" width="13" style="213" bestFit="1" customWidth="1"/>
    <col min="13492" max="13492" width="9.140625" style="213"/>
    <col min="13493" max="13493" width="26" style="213" bestFit="1" customWidth="1"/>
    <col min="13494" max="13494" width="9.140625" style="213"/>
    <col min="13495" max="13495" width="26" style="213" bestFit="1" customWidth="1"/>
    <col min="13496" max="13496" width="14" style="213" bestFit="1" customWidth="1"/>
    <col min="13497" max="13497" width="9.140625" style="213"/>
    <col min="13498" max="13498" width="25" style="213" bestFit="1" customWidth="1"/>
    <col min="13499" max="13499" width="9.140625" style="213"/>
    <col min="13500" max="13500" width="13" style="213" bestFit="1" customWidth="1"/>
    <col min="13501" max="13503" width="9.140625" style="213"/>
    <col min="13504" max="13504" width="18" style="213" bestFit="1" customWidth="1"/>
    <col min="13505" max="13509" width="9.140625" style="213"/>
    <col min="13510" max="13510" width="11" style="213" bestFit="1" customWidth="1"/>
    <col min="13511" max="13511" width="9.140625" style="213"/>
    <col min="13512" max="13512" width="21" style="213" bestFit="1" customWidth="1"/>
    <col min="13513" max="13517" width="9.140625" style="213"/>
    <col min="13518" max="13518" width="26" style="213" bestFit="1" customWidth="1"/>
    <col min="13519" max="13540" width="9.140625" style="213"/>
    <col min="13541" max="13541" width="18" style="213" bestFit="1" customWidth="1"/>
    <col min="13542" max="13542" width="9.140625" style="213"/>
    <col min="13543" max="13543" width="13" style="213" bestFit="1" customWidth="1"/>
    <col min="13544" max="13544" width="9.140625" style="213"/>
    <col min="13545" max="13545" width="24" style="213" bestFit="1" customWidth="1"/>
    <col min="13546" max="13546" width="9.140625" style="213"/>
    <col min="13547" max="13547" width="20" style="213" bestFit="1" customWidth="1"/>
    <col min="13548" max="13548" width="9.140625" style="213"/>
    <col min="13549" max="13549" width="26" style="213" bestFit="1" customWidth="1"/>
    <col min="13550" max="13568" width="9.140625" style="213"/>
    <col min="13569" max="13569" width="38" style="213" bestFit="1" customWidth="1"/>
    <col min="13570" max="13570" width="19" style="213" bestFit="1" customWidth="1"/>
    <col min="13571" max="13571" width="21" style="213" bestFit="1" customWidth="1"/>
    <col min="13572" max="13573" width="19" style="213" bestFit="1" customWidth="1"/>
    <col min="13574" max="13574" width="10" style="213" bestFit="1" customWidth="1"/>
    <col min="13575" max="13575" width="13" style="213" bestFit="1" customWidth="1"/>
    <col min="13576" max="13576" width="9.140625" style="213"/>
    <col min="13577" max="13577" width="14" style="213" bestFit="1" customWidth="1"/>
    <col min="13578" max="13578" width="16" style="213" bestFit="1" customWidth="1"/>
    <col min="13579" max="13579" width="10" style="213" bestFit="1" customWidth="1"/>
    <col min="13580" max="13580" width="26" style="213" bestFit="1" customWidth="1"/>
    <col min="13581" max="13581" width="25" style="213" bestFit="1" customWidth="1"/>
    <col min="13582" max="13582" width="26" style="213" bestFit="1" customWidth="1"/>
    <col min="13583" max="13588" width="9.140625" style="213"/>
    <col min="13589" max="13589" width="15" style="213" bestFit="1" customWidth="1"/>
    <col min="13590" max="13590" width="21" style="213" bestFit="1" customWidth="1"/>
    <col min="13591" max="13591" width="20" style="213" bestFit="1" customWidth="1"/>
    <col min="13592" max="13592" width="18" style="213" bestFit="1" customWidth="1"/>
    <col min="13593" max="13593" width="9.140625" style="213"/>
    <col min="13594" max="13594" width="18" style="213" bestFit="1" customWidth="1"/>
    <col min="13595" max="13595" width="9.140625" style="213"/>
    <col min="13596" max="13596" width="25" style="213" bestFit="1" customWidth="1"/>
    <col min="13597" max="13597" width="26" style="213" bestFit="1" customWidth="1"/>
    <col min="13598" max="13625" width="9.140625" style="213"/>
    <col min="13626" max="13627" width="10" style="213" bestFit="1" customWidth="1"/>
    <col min="13628" max="13628" width="9" style="213" bestFit="1" customWidth="1"/>
    <col min="13629" max="13629" width="10" style="213" bestFit="1" customWidth="1"/>
    <col min="13630" max="13631" width="9" style="213" bestFit="1" customWidth="1"/>
    <col min="13632" max="13632" width="10" style="213" bestFit="1" customWidth="1"/>
    <col min="13633" max="13633" width="11" style="213" bestFit="1" customWidth="1"/>
    <col min="13634" max="13634" width="9" style="213" bestFit="1" customWidth="1"/>
    <col min="13635" max="13635" width="9.140625" style="213"/>
    <col min="13636" max="13636" width="9" style="213" bestFit="1" customWidth="1"/>
    <col min="13637" max="13638" width="10" style="213" bestFit="1" customWidth="1"/>
    <col min="13639" max="13639" width="13" style="213" bestFit="1" customWidth="1"/>
    <col min="13640" max="13640" width="19" style="213" bestFit="1" customWidth="1"/>
    <col min="13641" max="13641" width="9.140625" style="213"/>
    <col min="13642" max="13642" width="15" style="213" bestFit="1" customWidth="1"/>
    <col min="13643" max="13644" width="9.140625" style="213"/>
    <col min="13645" max="13645" width="13" style="213" bestFit="1" customWidth="1"/>
    <col min="13646" max="13646" width="14" style="213" bestFit="1" customWidth="1"/>
    <col min="13647" max="13652" width="9.140625" style="213"/>
    <col min="13653" max="13653" width="13" style="213" bestFit="1" customWidth="1"/>
    <col min="13654" max="13654" width="14" style="213" bestFit="1" customWidth="1"/>
    <col min="13655" max="13662" width="9.140625" style="213"/>
    <col min="13663" max="13663" width="15" style="213" bestFit="1" customWidth="1"/>
    <col min="13664" max="13671" width="9.140625" style="213"/>
    <col min="13672" max="13672" width="15" style="213" bestFit="1" customWidth="1"/>
    <col min="13673" max="13680" width="9.140625" style="213"/>
    <col min="13681" max="13681" width="15" style="213" bestFit="1" customWidth="1"/>
    <col min="13682" max="13728" width="9.140625" style="213"/>
    <col min="13729" max="13729" width="18" style="213" bestFit="1" customWidth="1"/>
    <col min="13730" max="13730" width="22" style="213" bestFit="1" customWidth="1"/>
    <col min="13731" max="13731" width="17" style="213" bestFit="1" customWidth="1"/>
    <col min="13732" max="13736" width="18" style="213" bestFit="1" customWidth="1"/>
    <col min="13737" max="13737" width="13" style="213" bestFit="1" customWidth="1"/>
    <col min="13738" max="13738" width="9.140625" style="213"/>
    <col min="13739" max="13739" width="18" style="213" bestFit="1" customWidth="1"/>
    <col min="13740" max="13740" width="22" style="213" bestFit="1" customWidth="1"/>
    <col min="13741" max="13741" width="17" style="213" bestFit="1" customWidth="1"/>
    <col min="13742" max="13746" width="18" style="213" bestFit="1" customWidth="1"/>
    <col min="13747" max="13747" width="13" style="213" bestFit="1" customWidth="1"/>
    <col min="13748" max="13748" width="9.140625" style="213"/>
    <col min="13749" max="13749" width="26" style="213" bestFit="1" customWidth="1"/>
    <col min="13750" max="13750" width="9.140625" style="213"/>
    <col min="13751" max="13751" width="26" style="213" bestFit="1" customWidth="1"/>
    <col min="13752" max="13752" width="14" style="213" bestFit="1" customWidth="1"/>
    <col min="13753" max="13753" width="9.140625" style="213"/>
    <col min="13754" max="13754" width="25" style="213" bestFit="1" customWidth="1"/>
    <col min="13755" max="13755" width="9.140625" style="213"/>
    <col min="13756" max="13756" width="13" style="213" bestFit="1" customWidth="1"/>
    <col min="13757" max="13759" width="9.140625" style="213"/>
    <col min="13760" max="13760" width="18" style="213" bestFit="1" customWidth="1"/>
    <col min="13761" max="13765" width="9.140625" style="213"/>
    <col min="13766" max="13766" width="11" style="213" bestFit="1" customWidth="1"/>
    <col min="13767" max="13767" width="9.140625" style="213"/>
    <col min="13768" max="13768" width="21" style="213" bestFit="1" customWidth="1"/>
    <col min="13769" max="13773" width="9.140625" style="213"/>
    <col min="13774" max="13774" width="26" style="213" bestFit="1" customWidth="1"/>
    <col min="13775" max="13796" width="9.140625" style="213"/>
    <col min="13797" max="13797" width="18" style="213" bestFit="1" customWidth="1"/>
    <col min="13798" max="13798" width="9.140625" style="213"/>
    <col min="13799" max="13799" width="13" style="213" bestFit="1" customWidth="1"/>
    <col min="13800" max="13800" width="9.140625" style="213"/>
    <col min="13801" max="13801" width="24" style="213" bestFit="1" customWidth="1"/>
    <col min="13802" max="13802" width="9.140625" style="213"/>
    <col min="13803" max="13803" width="20" style="213" bestFit="1" customWidth="1"/>
    <col min="13804" max="13804" width="9.140625" style="213"/>
    <col min="13805" max="13805" width="26" style="213" bestFit="1" customWidth="1"/>
    <col min="13806" max="13824" width="9.140625" style="213"/>
    <col min="13825" max="13825" width="38" style="213" bestFit="1" customWidth="1"/>
    <col min="13826" max="13826" width="19" style="213" bestFit="1" customWidth="1"/>
    <col min="13827" max="13827" width="21" style="213" bestFit="1" customWidth="1"/>
    <col min="13828" max="13829" width="19" style="213" bestFit="1" customWidth="1"/>
    <col min="13830" max="13830" width="10" style="213" bestFit="1" customWidth="1"/>
    <col min="13831" max="13831" width="13" style="213" bestFit="1" customWidth="1"/>
    <col min="13832" max="13832" width="9.140625" style="213"/>
    <col min="13833" max="13833" width="14" style="213" bestFit="1" customWidth="1"/>
    <col min="13834" max="13834" width="16" style="213" bestFit="1" customWidth="1"/>
    <col min="13835" max="13835" width="10" style="213" bestFit="1" customWidth="1"/>
    <col min="13836" max="13836" width="26" style="213" bestFit="1" customWidth="1"/>
    <col min="13837" max="13837" width="25" style="213" bestFit="1" customWidth="1"/>
    <col min="13838" max="13838" width="26" style="213" bestFit="1" customWidth="1"/>
    <col min="13839" max="13844" width="9.140625" style="213"/>
    <col min="13845" max="13845" width="15" style="213" bestFit="1" customWidth="1"/>
    <col min="13846" max="13846" width="21" style="213" bestFit="1" customWidth="1"/>
    <col min="13847" max="13847" width="20" style="213" bestFit="1" customWidth="1"/>
    <col min="13848" max="13848" width="18" style="213" bestFit="1" customWidth="1"/>
    <col min="13849" max="13849" width="9.140625" style="213"/>
    <col min="13850" max="13850" width="18" style="213" bestFit="1" customWidth="1"/>
    <col min="13851" max="13851" width="9.140625" style="213"/>
    <col min="13852" max="13852" width="25" style="213" bestFit="1" customWidth="1"/>
    <col min="13853" max="13853" width="26" style="213" bestFit="1" customWidth="1"/>
    <col min="13854" max="13881" width="9.140625" style="213"/>
    <col min="13882" max="13883" width="10" style="213" bestFit="1" customWidth="1"/>
    <col min="13884" max="13884" width="9" style="213" bestFit="1" customWidth="1"/>
    <col min="13885" max="13885" width="10" style="213" bestFit="1" customWidth="1"/>
    <col min="13886" max="13887" width="9" style="213" bestFit="1" customWidth="1"/>
    <col min="13888" max="13888" width="10" style="213" bestFit="1" customWidth="1"/>
    <col min="13889" max="13889" width="11" style="213" bestFit="1" customWidth="1"/>
    <col min="13890" max="13890" width="9" style="213" bestFit="1" customWidth="1"/>
    <col min="13891" max="13891" width="9.140625" style="213"/>
    <col min="13892" max="13892" width="9" style="213" bestFit="1" customWidth="1"/>
    <col min="13893" max="13894" width="10" style="213" bestFit="1" customWidth="1"/>
    <col min="13895" max="13895" width="13" style="213" bestFit="1" customWidth="1"/>
    <col min="13896" max="13896" width="19" style="213" bestFit="1" customWidth="1"/>
    <col min="13897" max="13897" width="9.140625" style="213"/>
    <col min="13898" max="13898" width="15" style="213" bestFit="1" customWidth="1"/>
    <col min="13899" max="13900" width="9.140625" style="213"/>
    <col min="13901" max="13901" width="13" style="213" bestFit="1" customWidth="1"/>
    <col min="13902" max="13902" width="14" style="213" bestFit="1" customWidth="1"/>
    <col min="13903" max="13908" width="9.140625" style="213"/>
    <col min="13909" max="13909" width="13" style="213" bestFit="1" customWidth="1"/>
    <col min="13910" max="13910" width="14" style="213" bestFit="1" customWidth="1"/>
    <col min="13911" max="13918" width="9.140625" style="213"/>
    <col min="13919" max="13919" width="15" style="213" bestFit="1" customWidth="1"/>
    <col min="13920" max="13927" width="9.140625" style="213"/>
    <col min="13928" max="13928" width="15" style="213" bestFit="1" customWidth="1"/>
    <col min="13929" max="13936" width="9.140625" style="213"/>
    <col min="13937" max="13937" width="15" style="213" bestFit="1" customWidth="1"/>
    <col min="13938" max="13984" width="9.140625" style="213"/>
    <col min="13985" max="13985" width="18" style="213" bestFit="1" customWidth="1"/>
    <col min="13986" max="13986" width="22" style="213" bestFit="1" customWidth="1"/>
    <col min="13987" max="13987" width="17" style="213" bestFit="1" customWidth="1"/>
    <col min="13988" max="13992" width="18" style="213" bestFit="1" customWidth="1"/>
    <col min="13993" max="13993" width="13" style="213" bestFit="1" customWidth="1"/>
    <col min="13994" max="13994" width="9.140625" style="213"/>
    <col min="13995" max="13995" width="18" style="213" bestFit="1" customWidth="1"/>
    <col min="13996" max="13996" width="22" style="213" bestFit="1" customWidth="1"/>
    <col min="13997" max="13997" width="17" style="213" bestFit="1" customWidth="1"/>
    <col min="13998" max="14002" width="18" style="213" bestFit="1" customWidth="1"/>
    <col min="14003" max="14003" width="13" style="213" bestFit="1" customWidth="1"/>
    <col min="14004" max="14004" width="9.140625" style="213"/>
    <col min="14005" max="14005" width="26" style="213" bestFit="1" customWidth="1"/>
    <col min="14006" max="14006" width="9.140625" style="213"/>
    <col min="14007" max="14007" width="26" style="213" bestFit="1" customWidth="1"/>
    <col min="14008" max="14008" width="14" style="213" bestFit="1" customWidth="1"/>
    <col min="14009" max="14009" width="9.140625" style="213"/>
    <col min="14010" max="14010" width="25" style="213" bestFit="1" customWidth="1"/>
    <col min="14011" max="14011" width="9.140625" style="213"/>
    <col min="14012" max="14012" width="13" style="213" bestFit="1" customWidth="1"/>
    <col min="14013" max="14015" width="9.140625" style="213"/>
    <col min="14016" max="14016" width="18" style="213" bestFit="1" customWidth="1"/>
    <col min="14017" max="14021" width="9.140625" style="213"/>
    <col min="14022" max="14022" width="11" style="213" bestFit="1" customWidth="1"/>
    <col min="14023" max="14023" width="9.140625" style="213"/>
    <col min="14024" max="14024" width="21" style="213" bestFit="1" customWidth="1"/>
    <col min="14025" max="14029" width="9.140625" style="213"/>
    <col min="14030" max="14030" width="26" style="213" bestFit="1" customWidth="1"/>
    <col min="14031" max="14052" width="9.140625" style="213"/>
    <col min="14053" max="14053" width="18" style="213" bestFit="1" customWidth="1"/>
    <col min="14054" max="14054" width="9.140625" style="213"/>
    <col min="14055" max="14055" width="13" style="213" bestFit="1" customWidth="1"/>
    <col min="14056" max="14056" width="9.140625" style="213"/>
    <col min="14057" max="14057" width="24" style="213" bestFit="1" customWidth="1"/>
    <col min="14058" max="14058" width="9.140625" style="213"/>
    <col min="14059" max="14059" width="20" style="213" bestFit="1" customWidth="1"/>
    <col min="14060" max="14060" width="9.140625" style="213"/>
    <col min="14061" max="14061" width="26" style="213" bestFit="1" customWidth="1"/>
    <col min="14062" max="14080" width="9.140625" style="213"/>
    <col min="14081" max="14081" width="38" style="213" bestFit="1" customWidth="1"/>
    <col min="14082" max="14082" width="19" style="213" bestFit="1" customWidth="1"/>
    <col min="14083" max="14083" width="21" style="213" bestFit="1" customWidth="1"/>
    <col min="14084" max="14085" width="19" style="213" bestFit="1" customWidth="1"/>
    <col min="14086" max="14086" width="10" style="213" bestFit="1" customWidth="1"/>
    <col min="14087" max="14087" width="13" style="213" bestFit="1" customWidth="1"/>
    <col min="14088" max="14088" width="9.140625" style="213"/>
    <col min="14089" max="14089" width="14" style="213" bestFit="1" customWidth="1"/>
    <col min="14090" max="14090" width="16" style="213" bestFit="1" customWidth="1"/>
    <col min="14091" max="14091" width="10" style="213" bestFit="1" customWidth="1"/>
    <col min="14092" max="14092" width="26" style="213" bestFit="1" customWidth="1"/>
    <col min="14093" max="14093" width="25" style="213" bestFit="1" customWidth="1"/>
    <col min="14094" max="14094" width="26" style="213" bestFit="1" customWidth="1"/>
    <col min="14095" max="14100" width="9.140625" style="213"/>
    <col min="14101" max="14101" width="15" style="213" bestFit="1" customWidth="1"/>
    <col min="14102" max="14102" width="21" style="213" bestFit="1" customWidth="1"/>
    <col min="14103" max="14103" width="20" style="213" bestFit="1" customWidth="1"/>
    <col min="14104" max="14104" width="18" style="213" bestFit="1" customWidth="1"/>
    <col min="14105" max="14105" width="9.140625" style="213"/>
    <col min="14106" max="14106" width="18" style="213" bestFit="1" customWidth="1"/>
    <col min="14107" max="14107" width="9.140625" style="213"/>
    <col min="14108" max="14108" width="25" style="213" bestFit="1" customWidth="1"/>
    <col min="14109" max="14109" width="26" style="213" bestFit="1" customWidth="1"/>
    <col min="14110" max="14137" width="9.140625" style="213"/>
    <col min="14138" max="14139" width="10" style="213" bestFit="1" customWidth="1"/>
    <col min="14140" max="14140" width="9" style="213" bestFit="1" customWidth="1"/>
    <col min="14141" max="14141" width="10" style="213" bestFit="1" customWidth="1"/>
    <col min="14142" max="14143" width="9" style="213" bestFit="1" customWidth="1"/>
    <col min="14144" max="14144" width="10" style="213" bestFit="1" customWidth="1"/>
    <col min="14145" max="14145" width="11" style="213" bestFit="1" customWidth="1"/>
    <col min="14146" max="14146" width="9" style="213" bestFit="1" customWidth="1"/>
    <col min="14147" max="14147" width="9.140625" style="213"/>
    <col min="14148" max="14148" width="9" style="213" bestFit="1" customWidth="1"/>
    <col min="14149" max="14150" width="10" style="213" bestFit="1" customWidth="1"/>
    <col min="14151" max="14151" width="13" style="213" bestFit="1" customWidth="1"/>
    <col min="14152" max="14152" width="19" style="213" bestFit="1" customWidth="1"/>
    <col min="14153" max="14153" width="9.140625" style="213"/>
    <col min="14154" max="14154" width="15" style="213" bestFit="1" customWidth="1"/>
    <col min="14155" max="14156" width="9.140625" style="213"/>
    <col min="14157" max="14157" width="13" style="213" bestFit="1" customWidth="1"/>
    <col min="14158" max="14158" width="14" style="213" bestFit="1" customWidth="1"/>
    <col min="14159" max="14164" width="9.140625" style="213"/>
    <col min="14165" max="14165" width="13" style="213" bestFit="1" customWidth="1"/>
    <col min="14166" max="14166" width="14" style="213" bestFit="1" customWidth="1"/>
    <col min="14167" max="14174" width="9.140625" style="213"/>
    <col min="14175" max="14175" width="15" style="213" bestFit="1" customWidth="1"/>
    <col min="14176" max="14183" width="9.140625" style="213"/>
    <col min="14184" max="14184" width="15" style="213" bestFit="1" customWidth="1"/>
    <col min="14185" max="14192" width="9.140625" style="213"/>
    <col min="14193" max="14193" width="15" style="213" bestFit="1" customWidth="1"/>
    <col min="14194" max="14240" width="9.140625" style="213"/>
    <col min="14241" max="14241" width="18" style="213" bestFit="1" customWidth="1"/>
    <col min="14242" max="14242" width="22" style="213" bestFit="1" customWidth="1"/>
    <col min="14243" max="14243" width="17" style="213" bestFit="1" customWidth="1"/>
    <col min="14244" max="14248" width="18" style="213" bestFit="1" customWidth="1"/>
    <col min="14249" max="14249" width="13" style="213" bestFit="1" customWidth="1"/>
    <col min="14250" max="14250" width="9.140625" style="213"/>
    <col min="14251" max="14251" width="18" style="213" bestFit="1" customWidth="1"/>
    <col min="14252" max="14252" width="22" style="213" bestFit="1" customWidth="1"/>
    <col min="14253" max="14253" width="17" style="213" bestFit="1" customWidth="1"/>
    <col min="14254" max="14258" width="18" style="213" bestFit="1" customWidth="1"/>
    <col min="14259" max="14259" width="13" style="213" bestFit="1" customWidth="1"/>
    <col min="14260" max="14260" width="9.140625" style="213"/>
    <col min="14261" max="14261" width="26" style="213" bestFit="1" customWidth="1"/>
    <col min="14262" max="14262" width="9.140625" style="213"/>
    <col min="14263" max="14263" width="26" style="213" bestFit="1" customWidth="1"/>
    <col min="14264" max="14264" width="14" style="213" bestFit="1" customWidth="1"/>
    <col min="14265" max="14265" width="9.140625" style="213"/>
    <col min="14266" max="14266" width="25" style="213" bestFit="1" customWidth="1"/>
    <col min="14267" max="14267" width="9.140625" style="213"/>
    <col min="14268" max="14268" width="13" style="213" bestFit="1" customWidth="1"/>
    <col min="14269" max="14271" width="9.140625" style="213"/>
    <col min="14272" max="14272" width="18" style="213" bestFit="1" customWidth="1"/>
    <col min="14273" max="14277" width="9.140625" style="213"/>
    <col min="14278" max="14278" width="11" style="213" bestFit="1" customWidth="1"/>
    <col min="14279" max="14279" width="9.140625" style="213"/>
    <col min="14280" max="14280" width="21" style="213" bestFit="1" customWidth="1"/>
    <col min="14281" max="14285" width="9.140625" style="213"/>
    <col min="14286" max="14286" width="26" style="213" bestFit="1" customWidth="1"/>
    <col min="14287" max="14308" width="9.140625" style="213"/>
    <col min="14309" max="14309" width="18" style="213" bestFit="1" customWidth="1"/>
    <col min="14310" max="14310" width="9.140625" style="213"/>
    <col min="14311" max="14311" width="13" style="213" bestFit="1" customWidth="1"/>
    <col min="14312" max="14312" width="9.140625" style="213"/>
    <col min="14313" max="14313" width="24" style="213" bestFit="1" customWidth="1"/>
    <col min="14314" max="14314" width="9.140625" style="213"/>
    <col min="14315" max="14315" width="20" style="213" bestFit="1" customWidth="1"/>
    <col min="14316" max="14316" width="9.140625" style="213"/>
    <col min="14317" max="14317" width="26" style="213" bestFit="1" customWidth="1"/>
    <col min="14318" max="14336" width="9.140625" style="213"/>
    <col min="14337" max="14337" width="38" style="213" bestFit="1" customWidth="1"/>
    <col min="14338" max="14338" width="19" style="213" bestFit="1" customWidth="1"/>
    <col min="14339" max="14339" width="21" style="213" bestFit="1" customWidth="1"/>
    <col min="14340" max="14341" width="19" style="213" bestFit="1" customWidth="1"/>
    <col min="14342" max="14342" width="10" style="213" bestFit="1" customWidth="1"/>
    <col min="14343" max="14343" width="13" style="213" bestFit="1" customWidth="1"/>
    <col min="14344" max="14344" width="9.140625" style="213"/>
    <col min="14345" max="14345" width="14" style="213" bestFit="1" customWidth="1"/>
    <col min="14346" max="14346" width="16" style="213" bestFit="1" customWidth="1"/>
    <col min="14347" max="14347" width="10" style="213" bestFit="1" customWidth="1"/>
    <col min="14348" max="14348" width="26" style="213" bestFit="1" customWidth="1"/>
    <col min="14349" max="14349" width="25" style="213" bestFit="1" customWidth="1"/>
    <col min="14350" max="14350" width="26" style="213" bestFit="1" customWidth="1"/>
    <col min="14351" max="14356" width="9.140625" style="213"/>
    <col min="14357" max="14357" width="15" style="213" bestFit="1" customWidth="1"/>
    <col min="14358" max="14358" width="21" style="213" bestFit="1" customWidth="1"/>
    <col min="14359" max="14359" width="20" style="213" bestFit="1" customWidth="1"/>
    <col min="14360" max="14360" width="18" style="213" bestFit="1" customWidth="1"/>
    <col min="14361" max="14361" width="9.140625" style="213"/>
    <col min="14362" max="14362" width="18" style="213" bestFit="1" customWidth="1"/>
    <col min="14363" max="14363" width="9.140625" style="213"/>
    <col min="14364" max="14364" width="25" style="213" bestFit="1" customWidth="1"/>
    <col min="14365" max="14365" width="26" style="213" bestFit="1" customWidth="1"/>
    <col min="14366" max="14393" width="9.140625" style="213"/>
    <col min="14394" max="14395" width="10" style="213" bestFit="1" customWidth="1"/>
    <col min="14396" max="14396" width="9" style="213" bestFit="1" customWidth="1"/>
    <col min="14397" max="14397" width="10" style="213" bestFit="1" customWidth="1"/>
    <col min="14398" max="14399" width="9" style="213" bestFit="1" customWidth="1"/>
    <col min="14400" max="14400" width="10" style="213" bestFit="1" customWidth="1"/>
    <col min="14401" max="14401" width="11" style="213" bestFit="1" customWidth="1"/>
    <col min="14402" max="14402" width="9" style="213" bestFit="1" customWidth="1"/>
    <col min="14403" max="14403" width="9.140625" style="213"/>
    <col min="14404" max="14404" width="9" style="213" bestFit="1" customWidth="1"/>
    <col min="14405" max="14406" width="10" style="213" bestFit="1" customWidth="1"/>
    <col min="14407" max="14407" width="13" style="213" bestFit="1" customWidth="1"/>
    <col min="14408" max="14408" width="19" style="213" bestFit="1" customWidth="1"/>
    <col min="14409" max="14409" width="9.140625" style="213"/>
    <col min="14410" max="14410" width="15" style="213" bestFit="1" customWidth="1"/>
    <col min="14411" max="14412" width="9.140625" style="213"/>
    <col min="14413" max="14413" width="13" style="213" bestFit="1" customWidth="1"/>
    <col min="14414" max="14414" width="14" style="213" bestFit="1" customWidth="1"/>
    <col min="14415" max="14420" width="9.140625" style="213"/>
    <col min="14421" max="14421" width="13" style="213" bestFit="1" customWidth="1"/>
    <col min="14422" max="14422" width="14" style="213" bestFit="1" customWidth="1"/>
    <col min="14423" max="14430" width="9.140625" style="213"/>
    <col min="14431" max="14431" width="15" style="213" bestFit="1" customWidth="1"/>
    <col min="14432" max="14439" width="9.140625" style="213"/>
    <col min="14440" max="14440" width="15" style="213" bestFit="1" customWidth="1"/>
    <col min="14441" max="14448" width="9.140625" style="213"/>
    <col min="14449" max="14449" width="15" style="213" bestFit="1" customWidth="1"/>
    <col min="14450" max="14496" width="9.140625" style="213"/>
    <col min="14497" max="14497" width="18" style="213" bestFit="1" customWidth="1"/>
    <col min="14498" max="14498" width="22" style="213" bestFit="1" customWidth="1"/>
    <col min="14499" max="14499" width="17" style="213" bestFit="1" customWidth="1"/>
    <col min="14500" max="14504" width="18" style="213" bestFit="1" customWidth="1"/>
    <col min="14505" max="14505" width="13" style="213" bestFit="1" customWidth="1"/>
    <col min="14506" max="14506" width="9.140625" style="213"/>
    <col min="14507" max="14507" width="18" style="213" bestFit="1" customWidth="1"/>
    <col min="14508" max="14508" width="22" style="213" bestFit="1" customWidth="1"/>
    <col min="14509" max="14509" width="17" style="213" bestFit="1" customWidth="1"/>
    <col min="14510" max="14514" width="18" style="213" bestFit="1" customWidth="1"/>
    <col min="14515" max="14515" width="13" style="213" bestFit="1" customWidth="1"/>
    <col min="14516" max="14516" width="9.140625" style="213"/>
    <col min="14517" max="14517" width="26" style="213" bestFit="1" customWidth="1"/>
    <col min="14518" max="14518" width="9.140625" style="213"/>
    <col min="14519" max="14519" width="26" style="213" bestFit="1" customWidth="1"/>
    <col min="14520" max="14520" width="14" style="213" bestFit="1" customWidth="1"/>
    <col min="14521" max="14521" width="9.140625" style="213"/>
    <col min="14522" max="14522" width="25" style="213" bestFit="1" customWidth="1"/>
    <col min="14523" max="14523" width="9.140625" style="213"/>
    <col min="14524" max="14524" width="13" style="213" bestFit="1" customWidth="1"/>
    <col min="14525" max="14527" width="9.140625" style="213"/>
    <col min="14528" max="14528" width="18" style="213" bestFit="1" customWidth="1"/>
    <col min="14529" max="14533" width="9.140625" style="213"/>
    <col min="14534" max="14534" width="11" style="213" bestFit="1" customWidth="1"/>
    <col min="14535" max="14535" width="9.140625" style="213"/>
    <col min="14536" max="14536" width="21" style="213" bestFit="1" customWidth="1"/>
    <col min="14537" max="14541" width="9.140625" style="213"/>
    <col min="14542" max="14542" width="26" style="213" bestFit="1" customWidth="1"/>
    <col min="14543" max="14564" width="9.140625" style="213"/>
    <col min="14565" max="14565" width="18" style="213" bestFit="1" customWidth="1"/>
    <col min="14566" max="14566" width="9.140625" style="213"/>
    <col min="14567" max="14567" width="13" style="213" bestFit="1" customWidth="1"/>
    <col min="14568" max="14568" width="9.140625" style="213"/>
    <col min="14569" max="14569" width="24" style="213" bestFit="1" customWidth="1"/>
    <col min="14570" max="14570" width="9.140625" style="213"/>
    <col min="14571" max="14571" width="20" style="213" bestFit="1" customWidth="1"/>
    <col min="14572" max="14572" width="9.140625" style="213"/>
    <col min="14573" max="14573" width="26" style="213" bestFit="1" customWidth="1"/>
    <col min="14574" max="14592" width="9.140625" style="213"/>
    <col min="14593" max="14593" width="38" style="213" bestFit="1" customWidth="1"/>
    <col min="14594" max="14594" width="19" style="213" bestFit="1" customWidth="1"/>
    <col min="14595" max="14595" width="21" style="213" bestFit="1" customWidth="1"/>
    <col min="14596" max="14597" width="19" style="213" bestFit="1" customWidth="1"/>
    <col min="14598" max="14598" width="10" style="213" bestFit="1" customWidth="1"/>
    <col min="14599" max="14599" width="13" style="213" bestFit="1" customWidth="1"/>
    <col min="14600" max="14600" width="9.140625" style="213"/>
    <col min="14601" max="14601" width="14" style="213" bestFit="1" customWidth="1"/>
    <col min="14602" max="14602" width="16" style="213" bestFit="1" customWidth="1"/>
    <col min="14603" max="14603" width="10" style="213" bestFit="1" customWidth="1"/>
    <col min="14604" max="14604" width="26" style="213" bestFit="1" customWidth="1"/>
    <col min="14605" max="14605" width="25" style="213" bestFit="1" customWidth="1"/>
    <col min="14606" max="14606" width="26" style="213" bestFit="1" customWidth="1"/>
    <col min="14607" max="14612" width="9.140625" style="213"/>
    <col min="14613" max="14613" width="15" style="213" bestFit="1" customWidth="1"/>
    <col min="14614" max="14614" width="21" style="213" bestFit="1" customWidth="1"/>
    <col min="14615" max="14615" width="20" style="213" bestFit="1" customWidth="1"/>
    <col min="14616" max="14616" width="18" style="213" bestFit="1" customWidth="1"/>
    <col min="14617" max="14617" width="9.140625" style="213"/>
    <col min="14618" max="14618" width="18" style="213" bestFit="1" customWidth="1"/>
    <col min="14619" max="14619" width="9.140625" style="213"/>
    <col min="14620" max="14620" width="25" style="213" bestFit="1" customWidth="1"/>
    <col min="14621" max="14621" width="26" style="213" bestFit="1" customWidth="1"/>
    <col min="14622" max="14649" width="9.140625" style="213"/>
    <col min="14650" max="14651" width="10" style="213" bestFit="1" customWidth="1"/>
    <col min="14652" max="14652" width="9" style="213" bestFit="1" customWidth="1"/>
    <col min="14653" max="14653" width="10" style="213" bestFit="1" customWidth="1"/>
    <col min="14654" max="14655" width="9" style="213" bestFit="1" customWidth="1"/>
    <col min="14656" max="14656" width="10" style="213" bestFit="1" customWidth="1"/>
    <col min="14657" max="14657" width="11" style="213" bestFit="1" customWidth="1"/>
    <col min="14658" max="14658" width="9" style="213" bestFit="1" customWidth="1"/>
    <col min="14659" max="14659" width="9.140625" style="213"/>
    <col min="14660" max="14660" width="9" style="213" bestFit="1" customWidth="1"/>
    <col min="14661" max="14662" width="10" style="213" bestFit="1" customWidth="1"/>
    <col min="14663" max="14663" width="13" style="213" bestFit="1" customWidth="1"/>
    <col min="14664" max="14664" width="19" style="213" bestFit="1" customWidth="1"/>
    <col min="14665" max="14665" width="9.140625" style="213"/>
    <col min="14666" max="14666" width="15" style="213" bestFit="1" customWidth="1"/>
    <col min="14667" max="14668" width="9.140625" style="213"/>
    <col min="14669" max="14669" width="13" style="213" bestFit="1" customWidth="1"/>
    <col min="14670" max="14670" width="14" style="213" bestFit="1" customWidth="1"/>
    <col min="14671" max="14676" width="9.140625" style="213"/>
    <col min="14677" max="14677" width="13" style="213" bestFit="1" customWidth="1"/>
    <col min="14678" max="14678" width="14" style="213" bestFit="1" customWidth="1"/>
    <col min="14679" max="14686" width="9.140625" style="213"/>
    <col min="14687" max="14687" width="15" style="213" bestFit="1" customWidth="1"/>
    <col min="14688" max="14695" width="9.140625" style="213"/>
    <col min="14696" max="14696" width="15" style="213" bestFit="1" customWidth="1"/>
    <col min="14697" max="14704" width="9.140625" style="213"/>
    <col min="14705" max="14705" width="15" style="213" bestFit="1" customWidth="1"/>
    <col min="14706" max="14752" width="9.140625" style="213"/>
    <col min="14753" max="14753" width="18" style="213" bestFit="1" customWidth="1"/>
    <col min="14754" max="14754" width="22" style="213" bestFit="1" customWidth="1"/>
    <col min="14755" max="14755" width="17" style="213" bestFit="1" customWidth="1"/>
    <col min="14756" max="14760" width="18" style="213" bestFit="1" customWidth="1"/>
    <col min="14761" max="14761" width="13" style="213" bestFit="1" customWidth="1"/>
    <col min="14762" max="14762" width="9.140625" style="213"/>
    <col min="14763" max="14763" width="18" style="213" bestFit="1" customWidth="1"/>
    <col min="14764" max="14764" width="22" style="213" bestFit="1" customWidth="1"/>
    <col min="14765" max="14765" width="17" style="213" bestFit="1" customWidth="1"/>
    <col min="14766" max="14770" width="18" style="213" bestFit="1" customWidth="1"/>
    <col min="14771" max="14771" width="13" style="213" bestFit="1" customWidth="1"/>
    <col min="14772" max="14772" width="9.140625" style="213"/>
    <col min="14773" max="14773" width="26" style="213" bestFit="1" customWidth="1"/>
    <col min="14774" max="14774" width="9.140625" style="213"/>
    <col min="14775" max="14775" width="26" style="213" bestFit="1" customWidth="1"/>
    <col min="14776" max="14776" width="14" style="213" bestFit="1" customWidth="1"/>
    <col min="14777" max="14777" width="9.140625" style="213"/>
    <col min="14778" max="14778" width="25" style="213" bestFit="1" customWidth="1"/>
    <col min="14779" max="14779" width="9.140625" style="213"/>
    <col min="14780" max="14780" width="13" style="213" bestFit="1" customWidth="1"/>
    <col min="14781" max="14783" width="9.140625" style="213"/>
    <col min="14784" max="14784" width="18" style="213" bestFit="1" customWidth="1"/>
    <col min="14785" max="14789" width="9.140625" style="213"/>
    <col min="14790" max="14790" width="11" style="213" bestFit="1" customWidth="1"/>
    <col min="14791" max="14791" width="9.140625" style="213"/>
    <col min="14792" max="14792" width="21" style="213" bestFit="1" customWidth="1"/>
    <col min="14793" max="14797" width="9.140625" style="213"/>
    <col min="14798" max="14798" width="26" style="213" bestFit="1" customWidth="1"/>
    <col min="14799" max="14820" width="9.140625" style="213"/>
    <col min="14821" max="14821" width="18" style="213" bestFit="1" customWidth="1"/>
    <col min="14822" max="14822" width="9.140625" style="213"/>
    <col min="14823" max="14823" width="13" style="213" bestFit="1" customWidth="1"/>
    <col min="14824" max="14824" width="9.140625" style="213"/>
    <col min="14825" max="14825" width="24" style="213" bestFit="1" customWidth="1"/>
    <col min="14826" max="14826" width="9.140625" style="213"/>
    <col min="14827" max="14827" width="20" style="213" bestFit="1" customWidth="1"/>
    <col min="14828" max="14828" width="9.140625" style="213"/>
    <col min="14829" max="14829" width="26" style="213" bestFit="1" customWidth="1"/>
    <col min="14830" max="14848" width="9.140625" style="213"/>
    <col min="14849" max="14849" width="38" style="213" bestFit="1" customWidth="1"/>
    <col min="14850" max="14850" width="19" style="213" bestFit="1" customWidth="1"/>
    <col min="14851" max="14851" width="21" style="213" bestFit="1" customWidth="1"/>
    <col min="14852" max="14853" width="19" style="213" bestFit="1" customWidth="1"/>
    <col min="14854" max="14854" width="10" style="213" bestFit="1" customWidth="1"/>
    <col min="14855" max="14855" width="13" style="213" bestFit="1" customWidth="1"/>
    <col min="14856" max="14856" width="9.140625" style="213"/>
    <col min="14857" max="14857" width="14" style="213" bestFit="1" customWidth="1"/>
    <col min="14858" max="14858" width="16" style="213" bestFit="1" customWidth="1"/>
    <col min="14859" max="14859" width="10" style="213" bestFit="1" customWidth="1"/>
    <col min="14860" max="14860" width="26" style="213" bestFit="1" customWidth="1"/>
    <col min="14861" max="14861" width="25" style="213" bestFit="1" customWidth="1"/>
    <col min="14862" max="14862" width="26" style="213" bestFit="1" customWidth="1"/>
    <col min="14863" max="14868" width="9.140625" style="213"/>
    <col min="14869" max="14869" width="15" style="213" bestFit="1" customWidth="1"/>
    <col min="14870" max="14870" width="21" style="213" bestFit="1" customWidth="1"/>
    <col min="14871" max="14871" width="20" style="213" bestFit="1" customWidth="1"/>
    <col min="14872" max="14872" width="18" style="213" bestFit="1" customWidth="1"/>
    <col min="14873" max="14873" width="9.140625" style="213"/>
    <col min="14874" max="14874" width="18" style="213" bestFit="1" customWidth="1"/>
    <col min="14875" max="14875" width="9.140625" style="213"/>
    <col min="14876" max="14876" width="25" style="213" bestFit="1" customWidth="1"/>
    <col min="14877" max="14877" width="26" style="213" bestFit="1" customWidth="1"/>
    <col min="14878" max="14905" width="9.140625" style="213"/>
    <col min="14906" max="14907" width="10" style="213" bestFit="1" customWidth="1"/>
    <col min="14908" max="14908" width="9" style="213" bestFit="1" customWidth="1"/>
    <col min="14909" max="14909" width="10" style="213" bestFit="1" customWidth="1"/>
    <col min="14910" max="14911" width="9" style="213" bestFit="1" customWidth="1"/>
    <col min="14912" max="14912" width="10" style="213" bestFit="1" customWidth="1"/>
    <col min="14913" max="14913" width="11" style="213" bestFit="1" customWidth="1"/>
    <col min="14914" max="14914" width="9" style="213" bestFit="1" customWidth="1"/>
    <col min="14915" max="14915" width="9.140625" style="213"/>
    <col min="14916" max="14916" width="9" style="213" bestFit="1" customWidth="1"/>
    <col min="14917" max="14918" width="10" style="213" bestFit="1" customWidth="1"/>
    <col min="14919" max="14919" width="13" style="213" bestFit="1" customWidth="1"/>
    <col min="14920" max="14920" width="19" style="213" bestFit="1" customWidth="1"/>
    <col min="14921" max="14921" width="9.140625" style="213"/>
    <col min="14922" max="14922" width="15" style="213" bestFit="1" customWidth="1"/>
    <col min="14923" max="14924" width="9.140625" style="213"/>
    <col min="14925" max="14925" width="13" style="213" bestFit="1" customWidth="1"/>
    <col min="14926" max="14926" width="14" style="213" bestFit="1" customWidth="1"/>
    <col min="14927" max="14932" width="9.140625" style="213"/>
    <col min="14933" max="14933" width="13" style="213" bestFit="1" customWidth="1"/>
    <col min="14934" max="14934" width="14" style="213" bestFit="1" customWidth="1"/>
    <col min="14935" max="14942" width="9.140625" style="213"/>
    <col min="14943" max="14943" width="15" style="213" bestFit="1" customWidth="1"/>
    <col min="14944" max="14951" width="9.140625" style="213"/>
    <col min="14952" max="14952" width="15" style="213" bestFit="1" customWidth="1"/>
    <col min="14953" max="14960" width="9.140625" style="213"/>
    <col min="14961" max="14961" width="15" style="213" bestFit="1" customWidth="1"/>
    <col min="14962" max="15008" width="9.140625" style="213"/>
    <col min="15009" max="15009" width="18" style="213" bestFit="1" customWidth="1"/>
    <col min="15010" max="15010" width="22" style="213" bestFit="1" customWidth="1"/>
    <col min="15011" max="15011" width="17" style="213" bestFit="1" customWidth="1"/>
    <col min="15012" max="15016" width="18" style="213" bestFit="1" customWidth="1"/>
    <col min="15017" max="15017" width="13" style="213" bestFit="1" customWidth="1"/>
    <col min="15018" max="15018" width="9.140625" style="213"/>
    <col min="15019" max="15019" width="18" style="213" bestFit="1" customWidth="1"/>
    <col min="15020" max="15020" width="22" style="213" bestFit="1" customWidth="1"/>
    <col min="15021" max="15021" width="17" style="213" bestFit="1" customWidth="1"/>
    <col min="15022" max="15026" width="18" style="213" bestFit="1" customWidth="1"/>
    <col min="15027" max="15027" width="13" style="213" bestFit="1" customWidth="1"/>
    <col min="15028" max="15028" width="9.140625" style="213"/>
    <col min="15029" max="15029" width="26" style="213" bestFit="1" customWidth="1"/>
    <col min="15030" max="15030" width="9.140625" style="213"/>
    <col min="15031" max="15031" width="26" style="213" bestFit="1" customWidth="1"/>
    <col min="15032" max="15032" width="14" style="213" bestFit="1" customWidth="1"/>
    <col min="15033" max="15033" width="9.140625" style="213"/>
    <col min="15034" max="15034" width="25" style="213" bestFit="1" customWidth="1"/>
    <col min="15035" max="15035" width="9.140625" style="213"/>
    <col min="15036" max="15036" width="13" style="213" bestFit="1" customWidth="1"/>
    <col min="15037" max="15039" width="9.140625" style="213"/>
    <col min="15040" max="15040" width="18" style="213" bestFit="1" customWidth="1"/>
    <col min="15041" max="15045" width="9.140625" style="213"/>
    <col min="15046" max="15046" width="11" style="213" bestFit="1" customWidth="1"/>
    <col min="15047" max="15047" width="9.140625" style="213"/>
    <col min="15048" max="15048" width="21" style="213" bestFit="1" customWidth="1"/>
    <col min="15049" max="15053" width="9.140625" style="213"/>
    <col min="15054" max="15054" width="26" style="213" bestFit="1" customWidth="1"/>
    <col min="15055" max="15076" width="9.140625" style="213"/>
    <col min="15077" max="15077" width="18" style="213" bestFit="1" customWidth="1"/>
    <col min="15078" max="15078" width="9.140625" style="213"/>
    <col min="15079" max="15079" width="13" style="213" bestFit="1" customWidth="1"/>
    <col min="15080" max="15080" width="9.140625" style="213"/>
    <col min="15081" max="15081" width="24" style="213" bestFit="1" customWidth="1"/>
    <col min="15082" max="15082" width="9.140625" style="213"/>
    <col min="15083" max="15083" width="20" style="213" bestFit="1" customWidth="1"/>
    <col min="15084" max="15084" width="9.140625" style="213"/>
    <col min="15085" max="15085" width="26" style="213" bestFit="1" customWidth="1"/>
    <col min="15086" max="15104" width="9.140625" style="213"/>
    <col min="15105" max="15105" width="38" style="213" bestFit="1" customWidth="1"/>
    <col min="15106" max="15106" width="19" style="213" bestFit="1" customWidth="1"/>
    <col min="15107" max="15107" width="21" style="213" bestFit="1" customWidth="1"/>
    <col min="15108" max="15109" width="19" style="213" bestFit="1" customWidth="1"/>
    <col min="15110" max="15110" width="10" style="213" bestFit="1" customWidth="1"/>
    <col min="15111" max="15111" width="13" style="213" bestFit="1" customWidth="1"/>
    <col min="15112" max="15112" width="9.140625" style="213"/>
    <col min="15113" max="15113" width="14" style="213" bestFit="1" customWidth="1"/>
    <col min="15114" max="15114" width="16" style="213" bestFit="1" customWidth="1"/>
    <col min="15115" max="15115" width="10" style="213" bestFit="1" customWidth="1"/>
    <col min="15116" max="15116" width="26" style="213" bestFit="1" customWidth="1"/>
    <col min="15117" max="15117" width="25" style="213" bestFit="1" customWidth="1"/>
    <col min="15118" max="15118" width="26" style="213" bestFit="1" customWidth="1"/>
    <col min="15119" max="15124" width="9.140625" style="213"/>
    <col min="15125" max="15125" width="15" style="213" bestFit="1" customWidth="1"/>
    <col min="15126" max="15126" width="21" style="213" bestFit="1" customWidth="1"/>
    <col min="15127" max="15127" width="20" style="213" bestFit="1" customWidth="1"/>
    <col min="15128" max="15128" width="18" style="213" bestFit="1" customWidth="1"/>
    <col min="15129" max="15129" width="9.140625" style="213"/>
    <col min="15130" max="15130" width="18" style="213" bestFit="1" customWidth="1"/>
    <col min="15131" max="15131" width="9.140625" style="213"/>
    <col min="15132" max="15132" width="25" style="213" bestFit="1" customWidth="1"/>
    <col min="15133" max="15133" width="26" style="213" bestFit="1" customWidth="1"/>
    <col min="15134" max="15161" width="9.140625" style="213"/>
    <col min="15162" max="15163" width="10" style="213" bestFit="1" customWidth="1"/>
    <col min="15164" max="15164" width="9" style="213" bestFit="1" customWidth="1"/>
    <col min="15165" max="15165" width="10" style="213" bestFit="1" customWidth="1"/>
    <col min="15166" max="15167" width="9" style="213" bestFit="1" customWidth="1"/>
    <col min="15168" max="15168" width="10" style="213" bestFit="1" customWidth="1"/>
    <col min="15169" max="15169" width="11" style="213" bestFit="1" customWidth="1"/>
    <col min="15170" max="15170" width="9" style="213" bestFit="1" customWidth="1"/>
    <col min="15171" max="15171" width="9.140625" style="213"/>
    <col min="15172" max="15172" width="9" style="213" bestFit="1" customWidth="1"/>
    <col min="15173" max="15174" width="10" style="213" bestFit="1" customWidth="1"/>
    <col min="15175" max="15175" width="13" style="213" bestFit="1" customWidth="1"/>
    <col min="15176" max="15176" width="19" style="213" bestFit="1" customWidth="1"/>
    <col min="15177" max="15177" width="9.140625" style="213"/>
    <col min="15178" max="15178" width="15" style="213" bestFit="1" customWidth="1"/>
    <col min="15179" max="15180" width="9.140625" style="213"/>
    <col min="15181" max="15181" width="13" style="213" bestFit="1" customWidth="1"/>
    <col min="15182" max="15182" width="14" style="213" bestFit="1" customWidth="1"/>
    <col min="15183" max="15188" width="9.140625" style="213"/>
    <col min="15189" max="15189" width="13" style="213" bestFit="1" customWidth="1"/>
    <col min="15190" max="15190" width="14" style="213" bestFit="1" customWidth="1"/>
    <col min="15191" max="15198" width="9.140625" style="213"/>
    <col min="15199" max="15199" width="15" style="213" bestFit="1" customWidth="1"/>
    <col min="15200" max="15207" width="9.140625" style="213"/>
    <col min="15208" max="15208" width="15" style="213" bestFit="1" customWidth="1"/>
    <col min="15209" max="15216" width="9.140625" style="213"/>
    <col min="15217" max="15217" width="15" style="213" bestFit="1" customWidth="1"/>
    <col min="15218" max="15264" width="9.140625" style="213"/>
    <col min="15265" max="15265" width="18" style="213" bestFit="1" customWidth="1"/>
    <col min="15266" max="15266" width="22" style="213" bestFit="1" customWidth="1"/>
    <col min="15267" max="15267" width="17" style="213" bestFit="1" customWidth="1"/>
    <col min="15268" max="15272" width="18" style="213" bestFit="1" customWidth="1"/>
    <col min="15273" max="15273" width="13" style="213" bestFit="1" customWidth="1"/>
    <col min="15274" max="15274" width="9.140625" style="213"/>
    <col min="15275" max="15275" width="18" style="213" bestFit="1" customWidth="1"/>
    <col min="15276" max="15276" width="22" style="213" bestFit="1" customWidth="1"/>
    <col min="15277" max="15277" width="17" style="213" bestFit="1" customWidth="1"/>
    <col min="15278" max="15282" width="18" style="213" bestFit="1" customWidth="1"/>
    <col min="15283" max="15283" width="13" style="213" bestFit="1" customWidth="1"/>
    <col min="15284" max="15284" width="9.140625" style="213"/>
    <col min="15285" max="15285" width="26" style="213" bestFit="1" customWidth="1"/>
    <col min="15286" max="15286" width="9.140625" style="213"/>
    <col min="15287" max="15287" width="26" style="213" bestFit="1" customWidth="1"/>
    <col min="15288" max="15288" width="14" style="213" bestFit="1" customWidth="1"/>
    <col min="15289" max="15289" width="9.140625" style="213"/>
    <col min="15290" max="15290" width="25" style="213" bestFit="1" customWidth="1"/>
    <col min="15291" max="15291" width="9.140625" style="213"/>
    <col min="15292" max="15292" width="13" style="213" bestFit="1" customWidth="1"/>
    <col min="15293" max="15295" width="9.140625" style="213"/>
    <col min="15296" max="15296" width="18" style="213" bestFit="1" customWidth="1"/>
    <col min="15297" max="15301" width="9.140625" style="213"/>
    <col min="15302" max="15302" width="11" style="213" bestFit="1" customWidth="1"/>
    <col min="15303" max="15303" width="9.140625" style="213"/>
    <col min="15304" max="15304" width="21" style="213" bestFit="1" customWidth="1"/>
    <col min="15305" max="15309" width="9.140625" style="213"/>
    <col min="15310" max="15310" width="26" style="213" bestFit="1" customWidth="1"/>
    <col min="15311" max="15332" width="9.140625" style="213"/>
    <col min="15333" max="15333" width="18" style="213" bestFit="1" customWidth="1"/>
    <col min="15334" max="15334" width="9.140625" style="213"/>
    <col min="15335" max="15335" width="13" style="213" bestFit="1" customWidth="1"/>
    <col min="15336" max="15336" width="9.140625" style="213"/>
    <col min="15337" max="15337" width="24" style="213" bestFit="1" customWidth="1"/>
    <col min="15338" max="15338" width="9.140625" style="213"/>
    <col min="15339" max="15339" width="20" style="213" bestFit="1" customWidth="1"/>
    <col min="15340" max="15340" width="9.140625" style="213"/>
    <col min="15341" max="15341" width="26" style="213" bestFit="1" customWidth="1"/>
    <col min="15342" max="15360" width="9.140625" style="213"/>
    <col min="15361" max="15361" width="38" style="213" bestFit="1" customWidth="1"/>
    <col min="15362" max="15362" width="19" style="213" bestFit="1" customWidth="1"/>
    <col min="15363" max="15363" width="21" style="213" bestFit="1" customWidth="1"/>
    <col min="15364" max="15365" width="19" style="213" bestFit="1" customWidth="1"/>
    <col min="15366" max="15366" width="10" style="213" bestFit="1" customWidth="1"/>
    <col min="15367" max="15367" width="13" style="213" bestFit="1" customWidth="1"/>
    <col min="15368" max="15368" width="9.140625" style="213"/>
    <col min="15369" max="15369" width="14" style="213" bestFit="1" customWidth="1"/>
    <col min="15370" max="15370" width="16" style="213" bestFit="1" customWidth="1"/>
    <col min="15371" max="15371" width="10" style="213" bestFit="1" customWidth="1"/>
    <col min="15372" max="15372" width="26" style="213" bestFit="1" customWidth="1"/>
    <col min="15373" max="15373" width="25" style="213" bestFit="1" customWidth="1"/>
    <col min="15374" max="15374" width="26" style="213" bestFit="1" customWidth="1"/>
    <col min="15375" max="15380" width="9.140625" style="213"/>
    <col min="15381" max="15381" width="15" style="213" bestFit="1" customWidth="1"/>
    <col min="15382" max="15382" width="21" style="213" bestFit="1" customWidth="1"/>
    <col min="15383" max="15383" width="20" style="213" bestFit="1" customWidth="1"/>
    <col min="15384" max="15384" width="18" style="213" bestFit="1" customWidth="1"/>
    <col min="15385" max="15385" width="9.140625" style="213"/>
    <col min="15386" max="15386" width="18" style="213" bestFit="1" customWidth="1"/>
    <col min="15387" max="15387" width="9.140625" style="213"/>
    <col min="15388" max="15388" width="25" style="213" bestFit="1" customWidth="1"/>
    <col min="15389" max="15389" width="26" style="213" bestFit="1" customWidth="1"/>
    <col min="15390" max="15417" width="9.140625" style="213"/>
    <col min="15418" max="15419" width="10" style="213" bestFit="1" customWidth="1"/>
    <col min="15420" max="15420" width="9" style="213" bestFit="1" customWidth="1"/>
    <col min="15421" max="15421" width="10" style="213" bestFit="1" customWidth="1"/>
    <col min="15422" max="15423" width="9" style="213" bestFit="1" customWidth="1"/>
    <col min="15424" max="15424" width="10" style="213" bestFit="1" customWidth="1"/>
    <col min="15425" max="15425" width="11" style="213" bestFit="1" customWidth="1"/>
    <col min="15426" max="15426" width="9" style="213" bestFit="1" customWidth="1"/>
    <col min="15427" max="15427" width="9.140625" style="213"/>
    <col min="15428" max="15428" width="9" style="213" bestFit="1" customWidth="1"/>
    <col min="15429" max="15430" width="10" style="213" bestFit="1" customWidth="1"/>
    <col min="15431" max="15431" width="13" style="213" bestFit="1" customWidth="1"/>
    <col min="15432" max="15432" width="19" style="213" bestFit="1" customWidth="1"/>
    <col min="15433" max="15433" width="9.140625" style="213"/>
    <col min="15434" max="15434" width="15" style="213" bestFit="1" customWidth="1"/>
    <col min="15435" max="15436" width="9.140625" style="213"/>
    <col min="15437" max="15437" width="13" style="213" bestFit="1" customWidth="1"/>
    <col min="15438" max="15438" width="14" style="213" bestFit="1" customWidth="1"/>
    <col min="15439" max="15444" width="9.140625" style="213"/>
    <col min="15445" max="15445" width="13" style="213" bestFit="1" customWidth="1"/>
    <col min="15446" max="15446" width="14" style="213" bestFit="1" customWidth="1"/>
    <col min="15447" max="15454" width="9.140625" style="213"/>
    <col min="15455" max="15455" width="15" style="213" bestFit="1" customWidth="1"/>
    <col min="15456" max="15463" width="9.140625" style="213"/>
    <col min="15464" max="15464" width="15" style="213" bestFit="1" customWidth="1"/>
    <col min="15465" max="15472" width="9.140625" style="213"/>
    <col min="15473" max="15473" width="15" style="213" bestFit="1" customWidth="1"/>
    <col min="15474" max="15520" width="9.140625" style="213"/>
    <col min="15521" max="15521" width="18" style="213" bestFit="1" customWidth="1"/>
    <col min="15522" max="15522" width="22" style="213" bestFit="1" customWidth="1"/>
    <col min="15523" max="15523" width="17" style="213" bestFit="1" customWidth="1"/>
    <col min="15524" max="15528" width="18" style="213" bestFit="1" customWidth="1"/>
    <col min="15529" max="15529" width="13" style="213" bestFit="1" customWidth="1"/>
    <col min="15530" max="15530" width="9.140625" style="213"/>
    <col min="15531" max="15531" width="18" style="213" bestFit="1" customWidth="1"/>
    <col min="15532" max="15532" width="22" style="213" bestFit="1" customWidth="1"/>
    <col min="15533" max="15533" width="17" style="213" bestFit="1" customWidth="1"/>
    <col min="15534" max="15538" width="18" style="213" bestFit="1" customWidth="1"/>
    <col min="15539" max="15539" width="13" style="213" bestFit="1" customWidth="1"/>
    <col min="15540" max="15540" width="9.140625" style="213"/>
    <col min="15541" max="15541" width="26" style="213" bestFit="1" customWidth="1"/>
    <col min="15542" max="15542" width="9.140625" style="213"/>
    <col min="15543" max="15543" width="26" style="213" bestFit="1" customWidth="1"/>
    <col min="15544" max="15544" width="14" style="213" bestFit="1" customWidth="1"/>
    <col min="15545" max="15545" width="9.140625" style="213"/>
    <col min="15546" max="15546" width="25" style="213" bestFit="1" customWidth="1"/>
    <col min="15547" max="15547" width="9.140625" style="213"/>
    <col min="15548" max="15548" width="13" style="213" bestFit="1" customWidth="1"/>
    <col min="15549" max="15551" width="9.140625" style="213"/>
    <col min="15552" max="15552" width="18" style="213" bestFit="1" customWidth="1"/>
    <col min="15553" max="15557" width="9.140625" style="213"/>
    <col min="15558" max="15558" width="11" style="213" bestFit="1" customWidth="1"/>
    <col min="15559" max="15559" width="9.140625" style="213"/>
    <col min="15560" max="15560" width="21" style="213" bestFit="1" customWidth="1"/>
    <col min="15561" max="15565" width="9.140625" style="213"/>
    <col min="15566" max="15566" width="26" style="213" bestFit="1" customWidth="1"/>
    <col min="15567" max="15588" width="9.140625" style="213"/>
    <col min="15589" max="15589" width="18" style="213" bestFit="1" customWidth="1"/>
    <col min="15590" max="15590" width="9.140625" style="213"/>
    <col min="15591" max="15591" width="13" style="213" bestFit="1" customWidth="1"/>
    <col min="15592" max="15592" width="9.140625" style="213"/>
    <col min="15593" max="15593" width="24" style="213" bestFit="1" customWidth="1"/>
    <col min="15594" max="15594" width="9.140625" style="213"/>
    <col min="15595" max="15595" width="20" style="213" bestFit="1" customWidth="1"/>
    <col min="15596" max="15596" width="9.140625" style="213"/>
    <col min="15597" max="15597" width="26" style="213" bestFit="1" customWidth="1"/>
    <col min="15598" max="15616" width="9.140625" style="213"/>
    <col min="15617" max="15617" width="38" style="213" bestFit="1" customWidth="1"/>
    <col min="15618" max="15618" width="19" style="213" bestFit="1" customWidth="1"/>
    <col min="15619" max="15619" width="21" style="213" bestFit="1" customWidth="1"/>
    <col min="15620" max="15621" width="19" style="213" bestFit="1" customWidth="1"/>
    <col min="15622" max="15622" width="10" style="213" bestFit="1" customWidth="1"/>
    <col min="15623" max="15623" width="13" style="213" bestFit="1" customWidth="1"/>
    <col min="15624" max="15624" width="9.140625" style="213"/>
    <col min="15625" max="15625" width="14" style="213" bestFit="1" customWidth="1"/>
    <col min="15626" max="15626" width="16" style="213" bestFit="1" customWidth="1"/>
    <col min="15627" max="15627" width="10" style="213" bestFit="1" customWidth="1"/>
    <col min="15628" max="15628" width="26" style="213" bestFit="1" customWidth="1"/>
    <col min="15629" max="15629" width="25" style="213" bestFit="1" customWidth="1"/>
    <col min="15630" max="15630" width="26" style="213" bestFit="1" customWidth="1"/>
    <col min="15631" max="15636" width="9.140625" style="213"/>
    <col min="15637" max="15637" width="15" style="213" bestFit="1" customWidth="1"/>
    <col min="15638" max="15638" width="21" style="213" bestFit="1" customWidth="1"/>
    <col min="15639" max="15639" width="20" style="213" bestFit="1" customWidth="1"/>
    <col min="15640" max="15640" width="18" style="213" bestFit="1" customWidth="1"/>
    <col min="15641" max="15641" width="9.140625" style="213"/>
    <col min="15642" max="15642" width="18" style="213" bestFit="1" customWidth="1"/>
    <col min="15643" max="15643" width="9.140625" style="213"/>
    <col min="15644" max="15644" width="25" style="213" bestFit="1" customWidth="1"/>
    <col min="15645" max="15645" width="26" style="213" bestFit="1" customWidth="1"/>
    <col min="15646" max="15673" width="9.140625" style="213"/>
    <col min="15674" max="15675" width="10" style="213" bestFit="1" customWidth="1"/>
    <col min="15676" max="15676" width="9" style="213" bestFit="1" customWidth="1"/>
    <col min="15677" max="15677" width="10" style="213" bestFit="1" customWidth="1"/>
    <col min="15678" max="15679" width="9" style="213" bestFit="1" customWidth="1"/>
    <col min="15680" max="15680" width="10" style="213" bestFit="1" customWidth="1"/>
    <col min="15681" max="15681" width="11" style="213" bestFit="1" customWidth="1"/>
    <col min="15682" max="15682" width="9" style="213" bestFit="1" customWidth="1"/>
    <col min="15683" max="15683" width="9.140625" style="213"/>
    <col min="15684" max="15684" width="9" style="213" bestFit="1" customWidth="1"/>
    <col min="15685" max="15686" width="10" style="213" bestFit="1" customWidth="1"/>
    <col min="15687" max="15687" width="13" style="213" bestFit="1" customWidth="1"/>
    <col min="15688" max="15688" width="19" style="213" bestFit="1" customWidth="1"/>
    <col min="15689" max="15689" width="9.140625" style="213"/>
    <col min="15690" max="15690" width="15" style="213" bestFit="1" customWidth="1"/>
    <col min="15691" max="15692" width="9.140625" style="213"/>
    <col min="15693" max="15693" width="13" style="213" bestFit="1" customWidth="1"/>
    <col min="15694" max="15694" width="14" style="213" bestFit="1" customWidth="1"/>
    <col min="15695" max="15700" width="9.140625" style="213"/>
    <col min="15701" max="15701" width="13" style="213" bestFit="1" customWidth="1"/>
    <col min="15702" max="15702" width="14" style="213" bestFit="1" customWidth="1"/>
    <col min="15703" max="15710" width="9.140625" style="213"/>
    <col min="15711" max="15711" width="15" style="213" bestFit="1" customWidth="1"/>
    <col min="15712" max="15719" width="9.140625" style="213"/>
    <col min="15720" max="15720" width="15" style="213" bestFit="1" customWidth="1"/>
    <col min="15721" max="15728" width="9.140625" style="213"/>
    <col min="15729" max="15729" width="15" style="213" bestFit="1" customWidth="1"/>
    <col min="15730" max="15776" width="9.140625" style="213"/>
    <col min="15777" max="15777" width="18" style="213" bestFit="1" customWidth="1"/>
    <col min="15778" max="15778" width="22" style="213" bestFit="1" customWidth="1"/>
    <col min="15779" max="15779" width="17" style="213" bestFit="1" customWidth="1"/>
    <col min="15780" max="15784" width="18" style="213" bestFit="1" customWidth="1"/>
    <col min="15785" max="15785" width="13" style="213" bestFit="1" customWidth="1"/>
    <col min="15786" max="15786" width="9.140625" style="213"/>
    <col min="15787" max="15787" width="18" style="213" bestFit="1" customWidth="1"/>
    <col min="15788" max="15788" width="22" style="213" bestFit="1" customWidth="1"/>
    <col min="15789" max="15789" width="17" style="213" bestFit="1" customWidth="1"/>
    <col min="15790" max="15794" width="18" style="213" bestFit="1" customWidth="1"/>
    <col min="15795" max="15795" width="13" style="213" bestFit="1" customWidth="1"/>
    <col min="15796" max="15796" width="9.140625" style="213"/>
    <col min="15797" max="15797" width="26" style="213" bestFit="1" customWidth="1"/>
    <col min="15798" max="15798" width="9.140625" style="213"/>
    <col min="15799" max="15799" width="26" style="213" bestFit="1" customWidth="1"/>
    <col min="15800" max="15800" width="14" style="213" bestFit="1" customWidth="1"/>
    <col min="15801" max="15801" width="9.140625" style="213"/>
    <col min="15802" max="15802" width="25" style="213" bestFit="1" customWidth="1"/>
    <col min="15803" max="15803" width="9.140625" style="213"/>
    <col min="15804" max="15804" width="13" style="213" bestFit="1" customWidth="1"/>
    <col min="15805" max="15807" width="9.140625" style="213"/>
    <col min="15808" max="15808" width="18" style="213" bestFit="1" customWidth="1"/>
    <col min="15809" max="15813" width="9.140625" style="213"/>
    <col min="15814" max="15814" width="11" style="213" bestFit="1" customWidth="1"/>
    <col min="15815" max="15815" width="9.140625" style="213"/>
    <col min="15816" max="15816" width="21" style="213" bestFit="1" customWidth="1"/>
    <col min="15817" max="15821" width="9.140625" style="213"/>
    <col min="15822" max="15822" width="26" style="213" bestFit="1" customWidth="1"/>
    <col min="15823" max="15844" width="9.140625" style="213"/>
    <col min="15845" max="15845" width="18" style="213" bestFit="1" customWidth="1"/>
    <col min="15846" max="15846" width="9.140625" style="213"/>
    <col min="15847" max="15847" width="13" style="213" bestFit="1" customWidth="1"/>
    <col min="15848" max="15848" width="9.140625" style="213"/>
    <col min="15849" max="15849" width="24" style="213" bestFit="1" customWidth="1"/>
    <col min="15850" max="15850" width="9.140625" style="213"/>
    <col min="15851" max="15851" width="20" style="213" bestFit="1" customWidth="1"/>
    <col min="15852" max="15852" width="9.140625" style="213"/>
    <col min="15853" max="15853" width="26" style="213" bestFit="1" customWidth="1"/>
    <col min="15854" max="15872" width="9.140625" style="213"/>
    <col min="15873" max="15873" width="38" style="213" bestFit="1" customWidth="1"/>
    <col min="15874" max="15874" width="19" style="213" bestFit="1" customWidth="1"/>
    <col min="15875" max="15875" width="21" style="213" bestFit="1" customWidth="1"/>
    <col min="15876" max="15877" width="19" style="213" bestFit="1" customWidth="1"/>
    <col min="15878" max="15878" width="10" style="213" bestFit="1" customWidth="1"/>
    <col min="15879" max="15879" width="13" style="213" bestFit="1" customWidth="1"/>
    <col min="15880" max="15880" width="9.140625" style="213"/>
    <col min="15881" max="15881" width="14" style="213" bestFit="1" customWidth="1"/>
    <col min="15882" max="15882" width="16" style="213" bestFit="1" customWidth="1"/>
    <col min="15883" max="15883" width="10" style="213" bestFit="1" customWidth="1"/>
    <col min="15884" max="15884" width="26" style="213" bestFit="1" customWidth="1"/>
    <col min="15885" max="15885" width="25" style="213" bestFit="1" customWidth="1"/>
    <col min="15886" max="15886" width="26" style="213" bestFit="1" customWidth="1"/>
    <col min="15887" max="15892" width="9.140625" style="213"/>
    <col min="15893" max="15893" width="15" style="213" bestFit="1" customWidth="1"/>
    <col min="15894" max="15894" width="21" style="213" bestFit="1" customWidth="1"/>
    <col min="15895" max="15895" width="20" style="213" bestFit="1" customWidth="1"/>
    <col min="15896" max="15896" width="18" style="213" bestFit="1" customWidth="1"/>
    <col min="15897" max="15897" width="9.140625" style="213"/>
    <col min="15898" max="15898" width="18" style="213" bestFit="1" customWidth="1"/>
    <col min="15899" max="15899" width="9.140625" style="213"/>
    <col min="15900" max="15900" width="25" style="213" bestFit="1" customWidth="1"/>
    <col min="15901" max="15901" width="26" style="213" bestFit="1" customWidth="1"/>
    <col min="15902" max="15929" width="9.140625" style="213"/>
    <col min="15930" max="15931" width="10" style="213" bestFit="1" customWidth="1"/>
    <col min="15932" max="15932" width="9" style="213" bestFit="1" customWidth="1"/>
    <col min="15933" max="15933" width="10" style="213" bestFit="1" customWidth="1"/>
    <col min="15934" max="15935" width="9" style="213" bestFit="1" customWidth="1"/>
    <col min="15936" max="15936" width="10" style="213" bestFit="1" customWidth="1"/>
    <col min="15937" max="15937" width="11" style="213" bestFit="1" customWidth="1"/>
    <col min="15938" max="15938" width="9" style="213" bestFit="1" customWidth="1"/>
    <col min="15939" max="15939" width="9.140625" style="213"/>
    <col min="15940" max="15940" width="9" style="213" bestFit="1" customWidth="1"/>
    <col min="15941" max="15942" width="10" style="213" bestFit="1" customWidth="1"/>
    <col min="15943" max="15943" width="13" style="213" bestFit="1" customWidth="1"/>
    <col min="15944" max="15944" width="19" style="213" bestFit="1" customWidth="1"/>
    <col min="15945" max="15945" width="9.140625" style="213"/>
    <col min="15946" max="15946" width="15" style="213" bestFit="1" customWidth="1"/>
    <col min="15947" max="15948" width="9.140625" style="213"/>
    <col min="15949" max="15949" width="13" style="213" bestFit="1" customWidth="1"/>
    <col min="15950" max="15950" width="14" style="213" bestFit="1" customWidth="1"/>
    <col min="15951" max="15956" width="9.140625" style="213"/>
    <col min="15957" max="15957" width="13" style="213" bestFit="1" customWidth="1"/>
    <col min="15958" max="15958" width="14" style="213" bestFit="1" customWidth="1"/>
    <col min="15959" max="15966" width="9.140625" style="213"/>
    <col min="15967" max="15967" width="15" style="213" bestFit="1" customWidth="1"/>
    <col min="15968" max="15975" width="9.140625" style="213"/>
    <col min="15976" max="15976" width="15" style="213" bestFit="1" customWidth="1"/>
    <col min="15977" max="15984" width="9.140625" style="213"/>
    <col min="15985" max="15985" width="15" style="213" bestFit="1" customWidth="1"/>
    <col min="15986" max="16032" width="9.140625" style="213"/>
    <col min="16033" max="16033" width="18" style="213" bestFit="1" customWidth="1"/>
    <col min="16034" max="16034" width="22" style="213" bestFit="1" customWidth="1"/>
    <col min="16035" max="16035" width="17" style="213" bestFit="1" customWidth="1"/>
    <col min="16036" max="16040" width="18" style="213" bestFit="1" customWidth="1"/>
    <col min="16041" max="16041" width="13" style="213" bestFit="1" customWidth="1"/>
    <col min="16042" max="16042" width="9.140625" style="213"/>
    <col min="16043" max="16043" width="18" style="213" bestFit="1" customWidth="1"/>
    <col min="16044" max="16044" width="22" style="213" bestFit="1" customWidth="1"/>
    <col min="16045" max="16045" width="17" style="213" bestFit="1" customWidth="1"/>
    <col min="16046" max="16050" width="18" style="213" bestFit="1" customWidth="1"/>
    <col min="16051" max="16051" width="13" style="213" bestFit="1" customWidth="1"/>
    <col min="16052" max="16052" width="9.140625" style="213"/>
    <col min="16053" max="16053" width="26" style="213" bestFit="1" customWidth="1"/>
    <col min="16054" max="16054" width="9.140625" style="213"/>
    <col min="16055" max="16055" width="26" style="213" bestFit="1" customWidth="1"/>
    <col min="16056" max="16056" width="14" style="213" bestFit="1" customWidth="1"/>
    <col min="16057" max="16057" width="9.140625" style="213"/>
    <col min="16058" max="16058" width="25" style="213" bestFit="1" customWidth="1"/>
    <col min="16059" max="16059" width="9.140625" style="213"/>
    <col min="16060" max="16060" width="13" style="213" bestFit="1" customWidth="1"/>
    <col min="16061" max="16063" width="9.140625" style="213"/>
    <col min="16064" max="16064" width="18" style="213" bestFit="1" customWidth="1"/>
    <col min="16065" max="16069" width="9.140625" style="213"/>
    <col min="16070" max="16070" width="11" style="213" bestFit="1" customWidth="1"/>
    <col min="16071" max="16071" width="9.140625" style="213"/>
    <col min="16072" max="16072" width="21" style="213" bestFit="1" customWidth="1"/>
    <col min="16073" max="16077" width="9.140625" style="213"/>
    <col min="16078" max="16078" width="26" style="213" bestFit="1" customWidth="1"/>
    <col min="16079" max="16100" width="9.140625" style="213"/>
    <col min="16101" max="16101" width="18" style="213" bestFit="1" customWidth="1"/>
    <col min="16102" max="16102" width="9.140625" style="213"/>
    <col min="16103" max="16103" width="13" style="213" bestFit="1" customWidth="1"/>
    <col min="16104" max="16104" width="9.140625" style="213"/>
    <col min="16105" max="16105" width="24" style="213" bestFit="1" customWidth="1"/>
    <col min="16106" max="16106" width="9.140625" style="213"/>
    <col min="16107" max="16107" width="20" style="213" bestFit="1" customWidth="1"/>
    <col min="16108" max="16108" width="9.140625" style="213"/>
    <col min="16109" max="16109" width="26" style="213" bestFit="1" customWidth="1"/>
    <col min="16110" max="16128" width="9.140625" style="213"/>
    <col min="16129" max="16129" width="38" style="213" bestFit="1" customWidth="1"/>
    <col min="16130" max="16130" width="19" style="213" bestFit="1" customWidth="1"/>
    <col min="16131" max="16131" width="21" style="213" bestFit="1" customWidth="1"/>
    <col min="16132" max="16133" width="19" style="213" bestFit="1" customWidth="1"/>
    <col min="16134" max="16134" width="10" style="213" bestFit="1" customWidth="1"/>
    <col min="16135" max="16135" width="13" style="213" bestFit="1" customWidth="1"/>
    <col min="16136" max="16136" width="9.140625" style="213"/>
    <col min="16137" max="16137" width="14" style="213" bestFit="1" customWidth="1"/>
    <col min="16138" max="16138" width="16" style="213" bestFit="1" customWidth="1"/>
    <col min="16139" max="16139" width="10" style="213" bestFit="1" customWidth="1"/>
    <col min="16140" max="16140" width="26" style="213" bestFit="1" customWidth="1"/>
    <col min="16141" max="16141" width="25" style="213" bestFit="1" customWidth="1"/>
    <col min="16142" max="16142" width="26" style="213" bestFit="1" customWidth="1"/>
    <col min="16143" max="16148" width="9.140625" style="213"/>
    <col min="16149" max="16149" width="15" style="213" bestFit="1" customWidth="1"/>
    <col min="16150" max="16150" width="21" style="213" bestFit="1" customWidth="1"/>
    <col min="16151" max="16151" width="20" style="213" bestFit="1" customWidth="1"/>
    <col min="16152" max="16152" width="18" style="213" bestFit="1" customWidth="1"/>
    <col min="16153" max="16153" width="9.140625" style="213"/>
    <col min="16154" max="16154" width="18" style="213" bestFit="1" customWidth="1"/>
    <col min="16155" max="16155" width="9.140625" style="213"/>
    <col min="16156" max="16156" width="25" style="213" bestFit="1" customWidth="1"/>
    <col min="16157" max="16157" width="26" style="213" bestFit="1" customWidth="1"/>
    <col min="16158" max="16185" width="9.140625" style="213"/>
    <col min="16186" max="16187" width="10" style="213" bestFit="1" customWidth="1"/>
    <col min="16188" max="16188" width="9" style="213" bestFit="1" customWidth="1"/>
    <col min="16189" max="16189" width="10" style="213" bestFit="1" customWidth="1"/>
    <col min="16190" max="16191" width="9" style="213" bestFit="1" customWidth="1"/>
    <col min="16192" max="16192" width="10" style="213" bestFit="1" customWidth="1"/>
    <col min="16193" max="16193" width="11" style="213" bestFit="1" customWidth="1"/>
    <col min="16194" max="16194" width="9" style="213" bestFit="1" customWidth="1"/>
    <col min="16195" max="16195" width="9.140625" style="213"/>
    <col min="16196" max="16196" width="9" style="213" bestFit="1" customWidth="1"/>
    <col min="16197" max="16198" width="10" style="213" bestFit="1" customWidth="1"/>
    <col min="16199" max="16199" width="13" style="213" bestFit="1" customWidth="1"/>
    <col min="16200" max="16200" width="19" style="213" bestFit="1" customWidth="1"/>
    <col min="16201" max="16201" width="9.140625" style="213"/>
    <col min="16202" max="16202" width="15" style="213" bestFit="1" customWidth="1"/>
    <col min="16203" max="16204" width="9.140625" style="213"/>
    <col min="16205" max="16205" width="13" style="213" bestFit="1" customWidth="1"/>
    <col min="16206" max="16206" width="14" style="213" bestFit="1" customWidth="1"/>
    <col min="16207" max="16212" width="9.140625" style="213"/>
    <col min="16213" max="16213" width="13" style="213" bestFit="1" customWidth="1"/>
    <col min="16214" max="16214" width="14" style="213" bestFit="1" customWidth="1"/>
    <col min="16215" max="16222" width="9.140625" style="213"/>
    <col min="16223" max="16223" width="15" style="213" bestFit="1" customWidth="1"/>
    <col min="16224" max="16231" width="9.140625" style="213"/>
    <col min="16232" max="16232" width="15" style="213" bestFit="1" customWidth="1"/>
    <col min="16233" max="16240" width="9.140625" style="213"/>
    <col min="16241" max="16241" width="15" style="213" bestFit="1" customWidth="1"/>
    <col min="16242" max="16288" width="9.140625" style="213"/>
    <col min="16289" max="16289" width="18" style="213" bestFit="1" customWidth="1"/>
    <col min="16290" max="16290" width="22" style="213" bestFit="1" customWidth="1"/>
    <col min="16291" max="16291" width="17" style="213" bestFit="1" customWidth="1"/>
    <col min="16292" max="16296" width="18" style="213" bestFit="1" customWidth="1"/>
    <col min="16297" max="16297" width="13" style="213" bestFit="1" customWidth="1"/>
    <col min="16298" max="16298" width="9.140625" style="213"/>
    <col min="16299" max="16299" width="18" style="213" bestFit="1" customWidth="1"/>
    <col min="16300" max="16300" width="22" style="213" bestFit="1" customWidth="1"/>
    <col min="16301" max="16301" width="17" style="213" bestFit="1" customWidth="1"/>
    <col min="16302" max="16306" width="18" style="213" bestFit="1" customWidth="1"/>
    <col min="16307" max="16307" width="13" style="213" bestFit="1" customWidth="1"/>
    <col min="16308" max="16308" width="9.140625" style="213"/>
    <col min="16309" max="16309" width="26" style="213" bestFit="1" customWidth="1"/>
    <col min="16310" max="16310" width="9.140625" style="213"/>
    <col min="16311" max="16311" width="26" style="213" bestFit="1" customWidth="1"/>
    <col min="16312" max="16312" width="14" style="213" bestFit="1" customWidth="1"/>
    <col min="16313" max="16313" width="9.140625" style="213"/>
    <col min="16314" max="16314" width="25" style="213" bestFit="1" customWidth="1"/>
    <col min="16315" max="16315" width="9.140625" style="213"/>
    <col min="16316" max="16316" width="13" style="213" bestFit="1" customWidth="1"/>
    <col min="16317" max="16319" width="9.140625" style="213"/>
    <col min="16320" max="16320" width="18" style="213" bestFit="1" customWidth="1"/>
    <col min="16321" max="16325" width="9.140625" style="213"/>
    <col min="16326" max="16326" width="11" style="213" bestFit="1" customWidth="1"/>
    <col min="16327" max="16327" width="9.140625" style="213"/>
    <col min="16328" max="16328" width="21" style="213" bestFit="1" customWidth="1"/>
    <col min="16329" max="16333" width="9.140625" style="213"/>
    <col min="16334" max="16334" width="26" style="213" bestFit="1" customWidth="1"/>
    <col min="16335" max="16356" width="9.140625" style="213"/>
    <col min="16357" max="16357" width="18" style="213" bestFit="1" customWidth="1"/>
    <col min="16358" max="16358" width="9.140625" style="213"/>
    <col min="16359" max="16359" width="13" style="213" bestFit="1" customWidth="1"/>
    <col min="16360" max="16360" width="9.140625" style="213"/>
    <col min="16361" max="16361" width="24" style="213" bestFit="1" customWidth="1"/>
    <col min="16362" max="16362" width="9.140625" style="213"/>
    <col min="16363" max="16363" width="20" style="213" bestFit="1" customWidth="1"/>
    <col min="16364" max="16364" width="9.140625" style="213"/>
    <col min="16365" max="16365" width="26" style="213" bestFit="1" customWidth="1"/>
    <col min="16366" max="16384" width="9.140625" style="213"/>
  </cols>
  <sheetData>
    <row r="1" spans="1:243" x14ac:dyDescent="0.2">
      <c r="A1" s="244" t="s">
        <v>221</v>
      </c>
      <c r="B1" s="244" t="s">
        <v>212</v>
      </c>
      <c r="C1" s="243"/>
      <c r="D1" s="243"/>
      <c r="E1" s="244" t="s">
        <v>222</v>
      </c>
      <c r="F1" s="244" t="s">
        <v>223</v>
      </c>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F1" s="243"/>
      <c r="FG1" s="243"/>
      <c r="FH1" s="243"/>
      <c r="FI1" s="243"/>
      <c r="FJ1" s="243"/>
      <c r="FK1" s="243"/>
      <c r="FL1" s="243"/>
      <c r="FM1" s="243"/>
      <c r="FN1" s="243"/>
      <c r="FO1" s="243"/>
      <c r="FP1" s="243"/>
      <c r="FQ1" s="243"/>
      <c r="FR1" s="243"/>
      <c r="FS1" s="243"/>
      <c r="FT1" s="243"/>
      <c r="FU1" s="243"/>
      <c r="FV1" s="243"/>
      <c r="FW1" s="243"/>
      <c r="FX1" s="243"/>
      <c r="FY1" s="243"/>
      <c r="FZ1" s="243"/>
      <c r="GA1" s="243"/>
      <c r="GB1" s="243"/>
      <c r="GC1" s="243"/>
      <c r="GD1" s="243"/>
      <c r="GE1" s="243"/>
      <c r="GF1" s="243"/>
      <c r="GG1" s="243"/>
      <c r="GH1" s="243"/>
      <c r="GI1" s="243"/>
      <c r="GJ1" s="243"/>
      <c r="GK1" s="243"/>
      <c r="GL1" s="243"/>
      <c r="GM1" s="243"/>
      <c r="GN1" s="243"/>
      <c r="GO1" s="243"/>
      <c r="GP1" s="243"/>
      <c r="GQ1" s="243"/>
      <c r="GR1" s="243"/>
      <c r="GS1" s="243"/>
      <c r="GT1" s="243"/>
      <c r="GU1" s="243"/>
      <c r="GV1" s="243"/>
      <c r="GW1" s="243"/>
      <c r="GX1" s="243"/>
      <c r="GY1" s="243"/>
      <c r="GZ1" s="243"/>
      <c r="HA1" s="243"/>
      <c r="HB1" s="243"/>
      <c r="HC1" s="243"/>
      <c r="HD1" s="243"/>
      <c r="HE1" s="243"/>
      <c r="HF1" s="243"/>
      <c r="HG1" s="243"/>
      <c r="HH1" s="243"/>
      <c r="HI1" s="243"/>
      <c r="HJ1" s="243"/>
      <c r="HK1" s="243"/>
      <c r="HL1" s="243"/>
      <c r="HM1" s="243"/>
      <c r="HN1" s="243"/>
      <c r="HO1" s="243"/>
      <c r="HP1" s="243"/>
      <c r="HQ1" s="243"/>
      <c r="HR1" s="243"/>
      <c r="HS1" s="243"/>
      <c r="HT1" s="243"/>
      <c r="HU1" s="243"/>
      <c r="HV1" s="243"/>
      <c r="HW1" s="243"/>
      <c r="HX1" s="243"/>
      <c r="HY1" s="243"/>
      <c r="HZ1" s="243"/>
      <c r="IA1" s="243"/>
      <c r="IB1" s="243"/>
      <c r="IC1" s="243"/>
      <c r="ID1" s="243"/>
      <c r="IE1" s="243"/>
      <c r="IF1" s="243"/>
      <c r="IG1" s="243"/>
      <c r="IH1" s="243"/>
      <c r="II1" s="243"/>
    </row>
    <row r="2" spans="1:243" x14ac:dyDescent="0.2">
      <c r="A2" s="244" t="s">
        <v>224</v>
      </c>
      <c r="B2" s="244" t="s">
        <v>225</v>
      </c>
      <c r="C2" s="243"/>
      <c r="D2" s="243"/>
      <c r="E2" s="244" t="s">
        <v>226</v>
      </c>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243"/>
      <c r="FC2" s="243"/>
      <c r="FD2" s="243"/>
      <c r="FE2" s="243"/>
      <c r="FF2" s="243"/>
      <c r="FG2" s="243"/>
      <c r="FH2" s="243"/>
      <c r="FI2" s="243"/>
      <c r="FJ2" s="243"/>
      <c r="FK2" s="243"/>
      <c r="FL2" s="243"/>
      <c r="FM2" s="243"/>
      <c r="FN2" s="243"/>
      <c r="FO2" s="243"/>
      <c r="FP2" s="243"/>
      <c r="FQ2" s="243"/>
      <c r="FR2" s="243"/>
      <c r="FS2" s="243"/>
      <c r="FT2" s="243"/>
      <c r="FU2" s="243"/>
      <c r="FV2" s="243"/>
      <c r="FW2" s="243"/>
      <c r="FX2" s="243"/>
      <c r="FY2" s="243"/>
      <c r="FZ2" s="243"/>
      <c r="GA2" s="243"/>
      <c r="GB2" s="243"/>
      <c r="GC2" s="243"/>
      <c r="GD2" s="243"/>
      <c r="GE2" s="243"/>
      <c r="GF2" s="243"/>
      <c r="GG2" s="243"/>
      <c r="GH2" s="243"/>
      <c r="GI2" s="243"/>
      <c r="GJ2" s="243"/>
      <c r="GK2" s="243"/>
      <c r="GL2" s="243"/>
      <c r="GM2" s="243"/>
      <c r="GN2" s="243"/>
      <c r="GO2" s="243"/>
      <c r="GP2" s="243"/>
      <c r="GQ2" s="243"/>
      <c r="GR2" s="243"/>
      <c r="GS2" s="243"/>
      <c r="GT2" s="243"/>
      <c r="GU2" s="243"/>
      <c r="GV2" s="243"/>
      <c r="GW2" s="243"/>
      <c r="GX2" s="243"/>
      <c r="GY2" s="243"/>
      <c r="GZ2" s="243"/>
      <c r="HA2" s="243"/>
      <c r="HB2" s="243"/>
      <c r="HC2" s="243"/>
      <c r="HD2" s="243"/>
      <c r="HE2" s="243"/>
      <c r="HF2" s="243"/>
      <c r="HG2" s="243"/>
      <c r="HH2" s="243"/>
      <c r="HI2" s="243"/>
      <c r="HJ2" s="243"/>
      <c r="HK2" s="243"/>
      <c r="HL2" s="243"/>
      <c r="HM2" s="243"/>
      <c r="HN2" s="243"/>
      <c r="HO2" s="243"/>
      <c r="HP2" s="243"/>
      <c r="HQ2" s="243"/>
      <c r="HR2" s="243"/>
      <c r="HS2" s="243"/>
      <c r="HT2" s="243"/>
      <c r="HU2" s="243"/>
      <c r="HV2" s="243"/>
      <c r="HW2" s="243"/>
      <c r="HX2" s="243"/>
      <c r="HY2" s="243"/>
      <c r="HZ2" s="243"/>
      <c r="IA2" s="243"/>
      <c r="IB2" s="243"/>
      <c r="IC2" s="243"/>
      <c r="ID2" s="243"/>
      <c r="IE2" s="243"/>
      <c r="IF2" s="243"/>
      <c r="IG2" s="243"/>
      <c r="IH2" s="243"/>
      <c r="II2" s="243"/>
    </row>
    <row r="4" spans="1:243" x14ac:dyDescent="0.2">
      <c r="A4" s="244" t="s">
        <v>227</v>
      </c>
      <c r="B4" s="244" t="s">
        <v>228</v>
      </c>
      <c r="C4" s="244" t="s">
        <v>229</v>
      </c>
      <c r="D4" s="244" t="s">
        <v>230</v>
      </c>
      <c r="E4" s="243"/>
      <c r="F4" s="243"/>
      <c r="G4" s="243"/>
      <c r="H4" s="244" t="s">
        <v>231</v>
      </c>
      <c r="I4" s="243"/>
      <c r="J4" s="243"/>
      <c r="K4" s="243"/>
      <c r="L4" s="243"/>
      <c r="M4" s="244" t="s">
        <v>232</v>
      </c>
      <c r="N4" s="244" t="s">
        <v>233</v>
      </c>
      <c r="O4" s="243"/>
      <c r="P4" s="244" t="s">
        <v>234</v>
      </c>
      <c r="Q4" s="244" t="s">
        <v>235</v>
      </c>
      <c r="R4" s="243"/>
      <c r="S4" s="243"/>
      <c r="T4" s="244" t="s">
        <v>236</v>
      </c>
      <c r="U4" s="243"/>
      <c r="V4" s="243"/>
      <c r="W4" s="243"/>
      <c r="X4" s="243"/>
      <c r="Y4" s="243"/>
      <c r="Z4" s="243"/>
      <c r="AA4" s="243"/>
      <c r="AB4" s="243"/>
      <c r="AC4" s="244" t="s">
        <v>237</v>
      </c>
      <c r="AD4" s="243"/>
      <c r="AE4" s="244" t="s">
        <v>238</v>
      </c>
      <c r="AF4" s="244" t="s">
        <v>239</v>
      </c>
      <c r="AG4" s="244" t="s">
        <v>240</v>
      </c>
      <c r="AH4" s="244" t="s">
        <v>241</v>
      </c>
      <c r="AI4" s="244" t="s">
        <v>242</v>
      </c>
      <c r="AJ4" s="244" t="s">
        <v>243</v>
      </c>
      <c r="AK4" s="244" t="s">
        <v>244</v>
      </c>
      <c r="AL4" s="243"/>
      <c r="AM4" s="243"/>
      <c r="AN4" s="243"/>
      <c r="AO4" s="243"/>
      <c r="AP4" s="243"/>
      <c r="AQ4" s="243"/>
      <c r="AR4" s="243"/>
      <c r="AS4" s="243"/>
      <c r="AT4" s="243"/>
      <c r="AU4" s="243"/>
      <c r="AV4" s="243"/>
      <c r="AW4" s="243"/>
      <c r="AX4" s="243"/>
      <c r="AY4" s="243"/>
      <c r="AZ4" s="243"/>
      <c r="BA4" s="244" t="s">
        <v>245</v>
      </c>
      <c r="BB4" s="243"/>
      <c r="BC4" s="243"/>
      <c r="BD4" s="243"/>
      <c r="BE4" s="243"/>
      <c r="BF4" s="243"/>
      <c r="BG4" s="244" t="s">
        <v>246</v>
      </c>
      <c r="BH4" s="243"/>
      <c r="BI4" s="243"/>
      <c r="BJ4" s="243"/>
      <c r="BK4" s="243"/>
      <c r="BL4" s="243"/>
      <c r="BM4" s="243"/>
      <c r="BN4" s="243"/>
      <c r="BO4" s="243"/>
      <c r="BP4" s="243"/>
      <c r="BQ4" s="243"/>
      <c r="BR4" s="243"/>
      <c r="BS4" s="243"/>
      <c r="BT4" s="243"/>
      <c r="BU4" s="243"/>
      <c r="BV4" s="243"/>
      <c r="BW4" s="243"/>
      <c r="BX4" s="244" t="s">
        <v>247</v>
      </c>
      <c r="BY4" s="244" t="s">
        <v>248</v>
      </c>
      <c r="BZ4" s="244" t="s">
        <v>249</v>
      </c>
      <c r="CA4" s="243"/>
      <c r="CB4" s="243"/>
      <c r="CC4" s="243"/>
      <c r="CD4" s="243"/>
      <c r="CE4" s="243"/>
      <c r="CF4" s="243"/>
      <c r="CG4" s="243"/>
      <c r="CH4" s="244" t="s">
        <v>250</v>
      </c>
      <c r="CI4" s="243"/>
      <c r="CJ4" s="243"/>
      <c r="CK4" s="243"/>
      <c r="CL4" s="243"/>
      <c r="CM4" s="243"/>
      <c r="CN4" s="243"/>
      <c r="CO4" s="243"/>
      <c r="CP4" s="244" t="s">
        <v>251</v>
      </c>
      <c r="CQ4" s="243"/>
      <c r="CR4" s="243"/>
      <c r="CS4" s="243"/>
      <c r="CT4" s="244" t="s">
        <v>252</v>
      </c>
      <c r="CU4" s="243"/>
      <c r="CV4" s="243"/>
      <c r="CW4" s="243"/>
      <c r="CX4" s="243"/>
      <c r="CY4" s="243"/>
      <c r="CZ4" s="243"/>
      <c r="DA4" s="243"/>
      <c r="DB4" s="243"/>
      <c r="DC4" s="244" t="s">
        <v>253</v>
      </c>
      <c r="DD4" s="243"/>
      <c r="DE4" s="243"/>
      <c r="DF4" s="243"/>
      <c r="DG4" s="243"/>
      <c r="DH4" s="243"/>
      <c r="DI4" s="243"/>
      <c r="DJ4" s="243"/>
      <c r="DK4" s="243"/>
      <c r="DL4" s="244" t="s">
        <v>254</v>
      </c>
      <c r="DM4" s="244" t="s">
        <v>255</v>
      </c>
      <c r="DN4" s="244" t="s">
        <v>256</v>
      </c>
      <c r="DO4" s="244" t="s">
        <v>257</v>
      </c>
      <c r="DP4" s="244" t="s">
        <v>258</v>
      </c>
      <c r="DQ4" s="244" t="s">
        <v>259</v>
      </c>
      <c r="DR4" s="244" t="s">
        <v>260</v>
      </c>
      <c r="DS4" s="244" t="s">
        <v>261</v>
      </c>
      <c r="DT4" s="244" t="s">
        <v>262</v>
      </c>
      <c r="DU4" s="244" t="s">
        <v>263</v>
      </c>
      <c r="DV4" s="244" t="s">
        <v>264</v>
      </c>
      <c r="DW4" s="244" t="s">
        <v>265</v>
      </c>
      <c r="DX4" s="244" t="s">
        <v>266</v>
      </c>
      <c r="DY4" s="244" t="s">
        <v>267</v>
      </c>
      <c r="DZ4" s="244" t="s">
        <v>268</v>
      </c>
      <c r="EA4" s="244" t="s">
        <v>269</v>
      </c>
      <c r="EB4" s="244" t="s">
        <v>270</v>
      </c>
      <c r="EC4" s="244" t="s">
        <v>271</v>
      </c>
      <c r="ED4" s="244" t="s">
        <v>272</v>
      </c>
      <c r="EE4" s="244" t="s">
        <v>273</v>
      </c>
      <c r="EF4" s="244" t="s">
        <v>274</v>
      </c>
      <c r="EG4" s="244" t="s">
        <v>275</v>
      </c>
      <c r="EH4" s="244" t="s">
        <v>276</v>
      </c>
      <c r="EI4" s="244" t="s">
        <v>277</v>
      </c>
      <c r="EJ4" s="243"/>
      <c r="EK4" s="244" t="s">
        <v>278</v>
      </c>
      <c r="EL4" s="244" t="s">
        <v>279</v>
      </c>
      <c r="EM4" s="244" t="s">
        <v>280</v>
      </c>
      <c r="EN4" s="243"/>
      <c r="EO4" s="243"/>
      <c r="EP4" s="243"/>
      <c r="EQ4" s="243"/>
      <c r="ER4" s="244" t="s">
        <v>281</v>
      </c>
      <c r="ES4" s="244" t="s">
        <v>282</v>
      </c>
      <c r="ET4" s="243"/>
      <c r="EU4" s="244" t="s">
        <v>283</v>
      </c>
      <c r="EV4" s="244" t="s">
        <v>284</v>
      </c>
      <c r="EW4" s="244" t="s">
        <v>285</v>
      </c>
      <c r="EX4" s="244" t="s">
        <v>286</v>
      </c>
      <c r="EY4" s="243"/>
      <c r="EZ4" s="243"/>
      <c r="FA4" s="243"/>
      <c r="FB4" s="243"/>
      <c r="FC4" s="243"/>
      <c r="FD4" s="243"/>
      <c r="FE4" s="243"/>
      <c r="FF4" s="244" t="s">
        <v>287</v>
      </c>
      <c r="FG4" s="243"/>
      <c r="FH4" s="243"/>
      <c r="FI4" s="243"/>
      <c r="FJ4" s="243"/>
      <c r="FK4" s="243"/>
      <c r="FL4" s="243"/>
      <c r="FM4" s="243"/>
      <c r="FN4" s="243"/>
      <c r="FO4" s="243"/>
      <c r="FP4" s="244" t="s">
        <v>288</v>
      </c>
      <c r="FQ4" s="243"/>
      <c r="FR4" s="243"/>
      <c r="FS4" s="243"/>
      <c r="FT4" s="243"/>
      <c r="FU4" s="243"/>
      <c r="FV4" s="243"/>
      <c r="FW4" s="243"/>
      <c r="FX4" s="243"/>
      <c r="FY4" s="243"/>
      <c r="FZ4" s="244" t="s">
        <v>289</v>
      </c>
      <c r="GA4" s="243"/>
      <c r="GB4" s="243"/>
      <c r="GC4" s="244" t="s">
        <v>290</v>
      </c>
      <c r="GD4" s="243"/>
      <c r="GE4" s="243"/>
      <c r="GF4" s="243"/>
      <c r="GG4" s="243"/>
      <c r="GH4" s="243"/>
      <c r="GI4" s="243"/>
      <c r="GJ4" s="243"/>
      <c r="GK4" s="243"/>
      <c r="GL4" s="243"/>
      <c r="GM4" s="243"/>
      <c r="GN4" s="243"/>
      <c r="GO4" s="243"/>
      <c r="GP4" s="243"/>
      <c r="GQ4" s="243"/>
      <c r="GR4" s="243"/>
      <c r="GS4" s="243"/>
      <c r="GT4" s="243"/>
      <c r="GU4" s="243"/>
      <c r="GV4" s="243"/>
      <c r="GW4" s="243"/>
      <c r="GX4" s="243"/>
      <c r="GY4" s="243"/>
      <c r="GZ4" s="243"/>
      <c r="HA4" s="244" t="s">
        <v>291</v>
      </c>
      <c r="HB4" s="243"/>
      <c r="HC4" s="243"/>
      <c r="HD4" s="243"/>
      <c r="HE4" s="243"/>
      <c r="HF4" s="243"/>
      <c r="HG4" s="243"/>
      <c r="HH4" s="243"/>
      <c r="HI4" s="243"/>
      <c r="HJ4" s="243"/>
      <c r="HK4" s="243"/>
      <c r="HL4" s="243"/>
      <c r="HM4" s="243"/>
      <c r="HN4" s="243"/>
      <c r="HO4" s="244" t="s">
        <v>292</v>
      </c>
      <c r="HP4" s="243"/>
      <c r="HQ4" s="243"/>
      <c r="HR4" s="243"/>
      <c r="HS4" s="243"/>
      <c r="HT4" s="243"/>
      <c r="HU4" s="243"/>
      <c r="HV4" s="244" t="s">
        <v>293</v>
      </c>
      <c r="HW4" s="243"/>
      <c r="HX4" s="243"/>
      <c r="HY4" s="243"/>
      <c r="HZ4" s="243"/>
      <c r="IA4" s="243"/>
      <c r="IB4" s="243"/>
      <c r="IC4" s="243"/>
      <c r="ID4" s="243"/>
      <c r="IE4" s="243"/>
      <c r="IF4" s="244" t="s">
        <v>294</v>
      </c>
      <c r="IG4" s="244" t="s">
        <v>295</v>
      </c>
      <c r="IH4" s="244" t="s">
        <v>296</v>
      </c>
      <c r="II4" s="244" t="s">
        <v>297</v>
      </c>
    </row>
    <row r="6" spans="1:243" x14ac:dyDescent="0.2">
      <c r="A6" s="243"/>
      <c r="B6" s="243"/>
      <c r="C6" s="243"/>
      <c r="D6" s="244" t="s">
        <v>298</v>
      </c>
      <c r="E6" s="244" t="s">
        <v>299</v>
      </c>
      <c r="F6" s="244" t="s">
        <v>300</v>
      </c>
      <c r="G6" s="244" t="s">
        <v>301</v>
      </c>
      <c r="H6" s="244" t="s">
        <v>302</v>
      </c>
      <c r="I6" s="244" t="s">
        <v>303</v>
      </c>
      <c r="J6" s="244" t="s">
        <v>304</v>
      </c>
      <c r="K6" s="244" t="s">
        <v>305</v>
      </c>
      <c r="L6" s="244" t="s">
        <v>306</v>
      </c>
      <c r="M6" s="244" t="s">
        <v>307</v>
      </c>
      <c r="N6" s="244" t="s">
        <v>308</v>
      </c>
      <c r="O6" s="244" t="s">
        <v>309</v>
      </c>
      <c r="P6" s="243"/>
      <c r="Q6" s="244" t="s">
        <v>310</v>
      </c>
      <c r="R6" s="244" t="s">
        <v>311</v>
      </c>
      <c r="S6" s="244" t="s">
        <v>312</v>
      </c>
      <c r="T6" s="244" t="s">
        <v>313</v>
      </c>
      <c r="U6" s="244" t="s">
        <v>314</v>
      </c>
      <c r="V6" s="244" t="s">
        <v>315</v>
      </c>
      <c r="W6" s="244" t="s">
        <v>316</v>
      </c>
      <c r="X6" s="244" t="s">
        <v>317</v>
      </c>
      <c r="Y6" s="244" t="s">
        <v>318</v>
      </c>
      <c r="Z6" s="244" t="s">
        <v>319</v>
      </c>
      <c r="AA6" s="244" t="s">
        <v>320</v>
      </c>
      <c r="AB6" s="244" t="s">
        <v>321</v>
      </c>
      <c r="AC6" s="244" t="s">
        <v>322</v>
      </c>
      <c r="AD6" s="244" t="s">
        <v>323</v>
      </c>
      <c r="AE6" s="243"/>
      <c r="AF6" s="243"/>
      <c r="AG6" s="243"/>
      <c r="AH6" s="243"/>
      <c r="AI6" s="243"/>
      <c r="AJ6" s="243"/>
      <c r="AK6" s="244" t="s">
        <v>324</v>
      </c>
      <c r="AL6" s="244" t="s">
        <v>325</v>
      </c>
      <c r="AM6" s="244" t="s">
        <v>326</v>
      </c>
      <c r="AN6" s="244" t="s">
        <v>327</v>
      </c>
      <c r="AO6" s="244" t="s">
        <v>328</v>
      </c>
      <c r="AP6" s="244" t="s">
        <v>329</v>
      </c>
      <c r="AQ6" s="244" t="s">
        <v>330</v>
      </c>
      <c r="AR6" s="244" t="s">
        <v>331</v>
      </c>
      <c r="AS6" s="244" t="s">
        <v>332</v>
      </c>
      <c r="AT6" s="244" t="s">
        <v>333</v>
      </c>
      <c r="AU6" s="244" t="s">
        <v>334</v>
      </c>
      <c r="AV6" s="244" t="s">
        <v>335</v>
      </c>
      <c r="AW6" s="244" t="s">
        <v>336</v>
      </c>
      <c r="AX6" s="244" t="s">
        <v>337</v>
      </c>
      <c r="AY6" s="244" t="s">
        <v>338</v>
      </c>
      <c r="AZ6" s="244" t="s">
        <v>339</v>
      </c>
      <c r="BA6" s="244" t="s">
        <v>340</v>
      </c>
      <c r="BB6" s="244" t="s">
        <v>341</v>
      </c>
      <c r="BC6" s="244" t="s">
        <v>342</v>
      </c>
      <c r="BD6" s="244" t="s">
        <v>343</v>
      </c>
      <c r="BE6" s="244" t="s">
        <v>344</v>
      </c>
      <c r="BF6" s="244" t="s">
        <v>345</v>
      </c>
      <c r="BG6" s="244" t="s">
        <v>346</v>
      </c>
      <c r="BH6" s="244" t="s">
        <v>347</v>
      </c>
      <c r="BI6" s="244" t="s">
        <v>348</v>
      </c>
      <c r="BJ6" s="244" t="s">
        <v>349</v>
      </c>
      <c r="BK6" s="244" t="s">
        <v>350</v>
      </c>
      <c r="BL6" s="244" t="s">
        <v>351</v>
      </c>
      <c r="BM6" s="244" t="s">
        <v>352</v>
      </c>
      <c r="BN6" s="244" t="s">
        <v>353</v>
      </c>
      <c r="BO6" s="244" t="s">
        <v>354</v>
      </c>
      <c r="BP6" s="244" t="s">
        <v>355</v>
      </c>
      <c r="BQ6" s="244" t="s">
        <v>356</v>
      </c>
      <c r="BR6" s="244" t="s">
        <v>357</v>
      </c>
      <c r="BS6" s="244" t="s">
        <v>358</v>
      </c>
      <c r="BT6" s="244" t="s">
        <v>359</v>
      </c>
      <c r="BU6" s="244" t="s">
        <v>360</v>
      </c>
      <c r="BV6" s="244" t="s">
        <v>361</v>
      </c>
      <c r="BW6" s="244" t="s">
        <v>362</v>
      </c>
      <c r="BX6" s="243"/>
      <c r="BY6" s="243"/>
      <c r="BZ6" s="244" t="s">
        <v>363</v>
      </c>
      <c r="CA6" s="244" t="s">
        <v>364</v>
      </c>
      <c r="CB6" s="244" t="s">
        <v>365</v>
      </c>
      <c r="CC6" s="244" t="s">
        <v>366</v>
      </c>
      <c r="CD6" s="244" t="s">
        <v>367</v>
      </c>
      <c r="CE6" s="244" t="s">
        <v>368</v>
      </c>
      <c r="CF6" s="244" t="s">
        <v>369</v>
      </c>
      <c r="CG6" s="244" t="s">
        <v>370</v>
      </c>
      <c r="CH6" s="244" t="s">
        <v>363</v>
      </c>
      <c r="CI6" s="244" t="s">
        <v>364</v>
      </c>
      <c r="CJ6" s="244" t="s">
        <v>371</v>
      </c>
      <c r="CK6" s="244" t="s">
        <v>372</v>
      </c>
      <c r="CL6" s="244" t="s">
        <v>373</v>
      </c>
      <c r="CM6" s="244" t="s">
        <v>374</v>
      </c>
      <c r="CN6" s="244" t="s">
        <v>375</v>
      </c>
      <c r="CO6" s="244" t="s">
        <v>376</v>
      </c>
      <c r="CP6" s="244" t="s">
        <v>377</v>
      </c>
      <c r="CQ6" s="244" t="s">
        <v>378</v>
      </c>
      <c r="CR6" s="244" t="s">
        <v>379</v>
      </c>
      <c r="CS6" s="244" t="s">
        <v>380</v>
      </c>
      <c r="CT6" s="244" t="s">
        <v>381</v>
      </c>
      <c r="CU6" s="244" t="s">
        <v>382</v>
      </c>
      <c r="CV6" s="244" t="s">
        <v>383</v>
      </c>
      <c r="CW6" s="244" t="s">
        <v>384</v>
      </c>
      <c r="CX6" s="244" t="s">
        <v>385</v>
      </c>
      <c r="CY6" s="244" t="s">
        <v>386</v>
      </c>
      <c r="CZ6" s="244" t="s">
        <v>387</v>
      </c>
      <c r="DA6" s="244" t="s">
        <v>388</v>
      </c>
      <c r="DB6" s="244" t="s">
        <v>389</v>
      </c>
      <c r="DC6" s="244" t="s">
        <v>390</v>
      </c>
      <c r="DD6" s="244" t="s">
        <v>391</v>
      </c>
      <c r="DE6" s="244" t="s">
        <v>392</v>
      </c>
      <c r="DF6" s="244" t="s">
        <v>384</v>
      </c>
      <c r="DG6" s="244" t="s">
        <v>385</v>
      </c>
      <c r="DH6" s="244" t="s">
        <v>386</v>
      </c>
      <c r="DI6" s="244" t="s">
        <v>387</v>
      </c>
      <c r="DJ6" s="244" t="s">
        <v>388</v>
      </c>
      <c r="DK6" s="244" t="s">
        <v>393</v>
      </c>
      <c r="DL6" s="243"/>
      <c r="DM6" s="243"/>
      <c r="DN6" s="243"/>
      <c r="DO6" s="243"/>
      <c r="DP6" s="243"/>
      <c r="DQ6" s="243"/>
      <c r="DR6" s="243"/>
      <c r="DS6" s="243"/>
      <c r="DT6" s="243"/>
      <c r="DU6" s="243"/>
      <c r="DV6" s="243"/>
      <c r="DW6" s="243"/>
      <c r="DX6" s="243"/>
      <c r="DY6" s="243"/>
      <c r="DZ6" s="243"/>
      <c r="EA6" s="243"/>
      <c r="EB6" s="243"/>
      <c r="EC6" s="243"/>
      <c r="ED6" s="243"/>
      <c r="EE6" s="243"/>
      <c r="EF6" s="243"/>
      <c r="EG6" s="243"/>
      <c r="EH6" s="243"/>
      <c r="EI6" s="244" t="s">
        <v>394</v>
      </c>
      <c r="EJ6" s="244" t="s">
        <v>395</v>
      </c>
      <c r="EK6" s="243"/>
      <c r="EL6" s="243"/>
      <c r="EM6" s="244" t="s">
        <v>396</v>
      </c>
      <c r="EN6" s="244" t="s">
        <v>397</v>
      </c>
      <c r="EO6" s="244" t="s">
        <v>398</v>
      </c>
      <c r="EP6" s="244" t="s">
        <v>399</v>
      </c>
      <c r="EQ6" s="244" t="s">
        <v>400</v>
      </c>
      <c r="ER6" s="243"/>
      <c r="ES6" s="243"/>
      <c r="ET6" s="243"/>
      <c r="EU6" s="243"/>
      <c r="EV6" s="243"/>
      <c r="EW6" s="243"/>
      <c r="EX6" s="244" t="s">
        <v>401</v>
      </c>
      <c r="EY6" s="244" t="s">
        <v>402</v>
      </c>
      <c r="EZ6" s="244" t="s">
        <v>403</v>
      </c>
      <c r="FA6" s="244" t="s">
        <v>404</v>
      </c>
      <c r="FB6" s="244" t="s">
        <v>405</v>
      </c>
      <c r="FC6" s="244" t="s">
        <v>406</v>
      </c>
      <c r="FD6" s="244" t="s">
        <v>407</v>
      </c>
      <c r="FE6" s="244" t="s">
        <v>408</v>
      </c>
      <c r="FF6" s="244" t="s">
        <v>409</v>
      </c>
      <c r="FG6" s="244" t="s">
        <v>410</v>
      </c>
      <c r="FH6" s="244" t="s">
        <v>411</v>
      </c>
      <c r="FI6" s="244" t="s">
        <v>412</v>
      </c>
      <c r="FJ6" s="244" t="s">
        <v>413</v>
      </c>
      <c r="FK6" s="244" t="s">
        <v>414</v>
      </c>
      <c r="FL6" s="244" t="s">
        <v>415</v>
      </c>
      <c r="FM6" s="244" t="s">
        <v>416</v>
      </c>
      <c r="FN6" s="244" t="s">
        <v>417</v>
      </c>
      <c r="FO6" s="244" t="s">
        <v>408</v>
      </c>
      <c r="FP6" s="244" t="s">
        <v>409</v>
      </c>
      <c r="FQ6" s="244" t="s">
        <v>410</v>
      </c>
      <c r="FR6" s="244" t="s">
        <v>411</v>
      </c>
      <c r="FS6" s="244" t="s">
        <v>412</v>
      </c>
      <c r="FT6" s="244" t="s">
        <v>413</v>
      </c>
      <c r="FU6" s="244" t="s">
        <v>414</v>
      </c>
      <c r="FV6" s="244" t="s">
        <v>415</v>
      </c>
      <c r="FW6" s="244" t="s">
        <v>416</v>
      </c>
      <c r="FX6" s="244" t="s">
        <v>417</v>
      </c>
      <c r="FY6" s="244" t="s">
        <v>92</v>
      </c>
      <c r="FZ6" s="243"/>
      <c r="GA6" s="243"/>
      <c r="GB6" s="244" t="s">
        <v>418</v>
      </c>
      <c r="GC6" s="244" t="s">
        <v>419</v>
      </c>
      <c r="GD6" s="243"/>
      <c r="GE6" s="244" t="s">
        <v>420</v>
      </c>
      <c r="GF6" s="243"/>
      <c r="GG6" s="244" t="s">
        <v>421</v>
      </c>
      <c r="GH6" s="243"/>
      <c r="GI6" s="244" t="s">
        <v>422</v>
      </c>
      <c r="GJ6" s="243"/>
      <c r="GK6" s="244" t="s">
        <v>423</v>
      </c>
      <c r="GL6" s="243"/>
      <c r="GM6" s="244" t="s">
        <v>424</v>
      </c>
      <c r="GN6" s="243"/>
      <c r="GO6" s="244" t="s">
        <v>425</v>
      </c>
      <c r="GP6" s="243"/>
      <c r="GQ6" s="244" t="s">
        <v>426</v>
      </c>
      <c r="GR6" s="243"/>
      <c r="GS6" s="244" t="s">
        <v>427</v>
      </c>
      <c r="GT6" s="243"/>
      <c r="GU6" s="244" t="s">
        <v>428</v>
      </c>
      <c r="GV6" s="243"/>
      <c r="GW6" s="244" t="s">
        <v>429</v>
      </c>
      <c r="GX6" s="243"/>
      <c r="GY6" s="244" t="s">
        <v>430</v>
      </c>
      <c r="GZ6" s="243"/>
      <c r="HA6" s="244" t="s">
        <v>431</v>
      </c>
      <c r="HB6" s="243"/>
      <c r="HC6" s="244" t="s">
        <v>432</v>
      </c>
      <c r="HD6" s="243"/>
      <c r="HE6" s="244" t="s">
        <v>433</v>
      </c>
      <c r="HF6" s="243"/>
      <c r="HG6" s="244" t="s">
        <v>434</v>
      </c>
      <c r="HH6" s="243"/>
      <c r="HI6" s="244" t="s">
        <v>435</v>
      </c>
      <c r="HJ6" s="243"/>
      <c r="HK6" s="244" t="s">
        <v>436</v>
      </c>
      <c r="HL6" s="243"/>
      <c r="HM6" s="244" t="s">
        <v>437</v>
      </c>
      <c r="HN6" s="243"/>
      <c r="HO6" s="243"/>
      <c r="HP6" s="243"/>
      <c r="HQ6" s="244" t="s">
        <v>438</v>
      </c>
      <c r="HR6" s="244" t="s">
        <v>439</v>
      </c>
      <c r="HS6" s="244" t="s">
        <v>440</v>
      </c>
      <c r="HT6" s="244" t="s">
        <v>441</v>
      </c>
      <c r="HU6" s="244" t="s">
        <v>442</v>
      </c>
      <c r="HV6" s="244" t="s">
        <v>443</v>
      </c>
      <c r="HW6" s="243"/>
      <c r="HX6" s="244" t="s">
        <v>444</v>
      </c>
      <c r="HY6" s="243"/>
      <c r="HZ6" s="244" t="s">
        <v>445</v>
      </c>
      <c r="IA6" s="243"/>
      <c r="IB6" s="244" t="s">
        <v>446</v>
      </c>
      <c r="IC6" s="243"/>
      <c r="ID6" s="244" t="s">
        <v>447</v>
      </c>
      <c r="IE6" s="243"/>
      <c r="IF6" s="243"/>
      <c r="IG6" s="243"/>
      <c r="IH6" s="243"/>
      <c r="II6" s="243"/>
    </row>
    <row r="7" spans="1:243" x14ac:dyDescent="0.2">
      <c r="A7" s="245">
        <v>1</v>
      </c>
      <c r="B7" s="246">
        <v>43993.81658564815</v>
      </c>
      <c r="C7" s="244" t="s">
        <v>448</v>
      </c>
      <c r="D7" s="244" t="s">
        <v>449</v>
      </c>
      <c r="E7" s="244" t="s">
        <v>450</v>
      </c>
      <c r="F7" s="244" t="s">
        <v>448</v>
      </c>
      <c r="G7" s="244" t="s">
        <v>451</v>
      </c>
      <c r="H7" s="244" t="s">
        <v>452</v>
      </c>
      <c r="I7" s="244" t="s">
        <v>453</v>
      </c>
      <c r="J7" s="244" t="s">
        <v>454</v>
      </c>
      <c r="K7" s="244" t="s">
        <v>455</v>
      </c>
      <c r="L7" s="244" t="s">
        <v>456</v>
      </c>
      <c r="M7" s="244" t="s">
        <v>457</v>
      </c>
      <c r="N7" s="244" t="s">
        <v>458</v>
      </c>
      <c r="O7" s="244" t="s">
        <v>459</v>
      </c>
      <c r="P7" s="245">
        <v>2</v>
      </c>
      <c r="Q7" s="245">
        <v>4</v>
      </c>
      <c r="R7" s="245">
        <v>0</v>
      </c>
      <c r="S7" s="245">
        <v>4</v>
      </c>
      <c r="T7" s="245">
        <v>0</v>
      </c>
      <c r="U7" s="245">
        <v>0</v>
      </c>
      <c r="V7" s="245">
        <v>0</v>
      </c>
      <c r="W7" s="245">
        <v>0</v>
      </c>
      <c r="X7" s="245">
        <v>3</v>
      </c>
      <c r="Y7" s="245">
        <v>1</v>
      </c>
      <c r="Z7" s="245">
        <v>0</v>
      </c>
      <c r="AA7" s="245">
        <v>0</v>
      </c>
      <c r="AB7" s="245">
        <v>4</v>
      </c>
      <c r="AC7" s="245">
        <v>0</v>
      </c>
      <c r="AD7" s="245">
        <v>0</v>
      </c>
      <c r="AE7" s="245">
        <v>13</v>
      </c>
      <c r="AF7" s="247">
        <v>2</v>
      </c>
      <c r="AG7" s="245">
        <v>68</v>
      </c>
      <c r="AH7" s="245">
        <v>38</v>
      </c>
      <c r="AI7" s="245">
        <v>0</v>
      </c>
      <c r="AJ7" s="245">
        <v>38</v>
      </c>
      <c r="AK7" s="245">
        <v>1</v>
      </c>
      <c r="AL7" s="245">
        <v>4</v>
      </c>
      <c r="AM7" s="245">
        <v>1</v>
      </c>
      <c r="AN7" s="245">
        <v>7</v>
      </c>
      <c r="AO7" s="245">
        <v>6</v>
      </c>
      <c r="AP7" s="245">
        <v>62</v>
      </c>
      <c r="AQ7" s="245">
        <v>0</v>
      </c>
      <c r="AR7" s="245">
        <v>1</v>
      </c>
      <c r="AS7" s="245">
        <v>0</v>
      </c>
      <c r="AT7" s="245">
        <v>0</v>
      </c>
      <c r="AU7" s="245">
        <v>0</v>
      </c>
      <c r="AV7" s="245">
        <v>2</v>
      </c>
      <c r="AW7" s="245">
        <v>10</v>
      </c>
      <c r="AX7" s="245">
        <v>1</v>
      </c>
      <c r="AY7" s="245">
        <v>0</v>
      </c>
      <c r="AZ7" s="245">
        <v>4</v>
      </c>
      <c r="BA7" s="245">
        <v>0</v>
      </c>
      <c r="BB7" s="245">
        <v>1</v>
      </c>
      <c r="BC7" s="245">
        <v>43</v>
      </c>
      <c r="BD7" s="245">
        <v>15</v>
      </c>
      <c r="BE7" s="245">
        <v>9</v>
      </c>
      <c r="BF7" s="245">
        <v>68</v>
      </c>
      <c r="BG7" s="245">
        <v>64</v>
      </c>
      <c r="BH7" s="245">
        <v>4</v>
      </c>
      <c r="BI7" s="245">
        <v>0</v>
      </c>
      <c r="BJ7" s="245">
        <v>0</v>
      </c>
      <c r="BK7" s="245">
        <v>0</v>
      </c>
      <c r="BL7" s="245">
        <v>0</v>
      </c>
      <c r="BM7" s="245">
        <v>0</v>
      </c>
      <c r="BN7" s="245">
        <v>0</v>
      </c>
      <c r="BO7" s="245">
        <v>0</v>
      </c>
      <c r="BP7" s="245">
        <v>0</v>
      </c>
      <c r="BQ7" s="245">
        <v>0</v>
      </c>
      <c r="BR7" s="245">
        <v>0</v>
      </c>
      <c r="BS7" s="245">
        <v>0</v>
      </c>
      <c r="BT7" s="245">
        <v>0</v>
      </c>
      <c r="BU7" s="245">
        <v>0</v>
      </c>
      <c r="BV7" s="245">
        <v>0</v>
      </c>
      <c r="BW7" s="245">
        <v>0</v>
      </c>
      <c r="BX7" s="245">
        <v>77</v>
      </c>
      <c r="BY7" s="245">
        <v>44</v>
      </c>
      <c r="BZ7" s="245">
        <v>5</v>
      </c>
      <c r="CA7" s="245">
        <v>8</v>
      </c>
      <c r="CB7" s="245">
        <v>17</v>
      </c>
      <c r="CC7" s="245">
        <v>10</v>
      </c>
      <c r="CD7" s="245">
        <v>0</v>
      </c>
      <c r="CE7" s="245">
        <v>4</v>
      </c>
      <c r="CF7" s="245">
        <v>0</v>
      </c>
      <c r="CG7" s="245">
        <v>44</v>
      </c>
      <c r="CH7" s="245">
        <v>0</v>
      </c>
      <c r="CI7" s="245">
        <v>5</v>
      </c>
      <c r="CJ7" s="245">
        <v>23</v>
      </c>
      <c r="CK7" s="245">
        <v>23</v>
      </c>
      <c r="CL7" s="245">
        <v>21</v>
      </c>
      <c r="CM7" s="245">
        <v>5</v>
      </c>
      <c r="CN7" s="245">
        <v>0</v>
      </c>
      <c r="CO7" s="245">
        <v>77</v>
      </c>
      <c r="CP7" s="245">
        <v>4</v>
      </c>
      <c r="CQ7" s="245">
        <v>73</v>
      </c>
      <c r="CR7" s="245">
        <v>0</v>
      </c>
      <c r="CS7" s="245">
        <v>77</v>
      </c>
      <c r="CT7" s="245">
        <v>0</v>
      </c>
      <c r="CU7" s="245">
        <v>0</v>
      </c>
      <c r="CV7" s="245">
        <v>0</v>
      </c>
      <c r="CW7" s="245">
        <v>0</v>
      </c>
      <c r="CX7" s="245">
        <v>0</v>
      </c>
      <c r="CY7" s="245">
        <v>3</v>
      </c>
      <c r="CZ7" s="245">
        <v>1</v>
      </c>
      <c r="DA7" s="245">
        <v>0</v>
      </c>
      <c r="DB7" s="245">
        <v>4</v>
      </c>
      <c r="DC7" s="245">
        <v>1</v>
      </c>
      <c r="DD7" s="245">
        <v>0</v>
      </c>
      <c r="DE7" s="245">
        <v>56</v>
      </c>
      <c r="DF7" s="245">
        <v>0</v>
      </c>
      <c r="DG7" s="245">
        <v>14</v>
      </c>
      <c r="DH7" s="245">
        <v>2</v>
      </c>
      <c r="DI7" s="245">
        <v>0</v>
      </c>
      <c r="DJ7" s="245">
        <v>0</v>
      </c>
      <c r="DK7" s="245">
        <v>73</v>
      </c>
      <c r="DL7" s="247">
        <v>94</v>
      </c>
      <c r="DM7" s="245">
        <v>1</v>
      </c>
      <c r="DN7" s="245">
        <v>0</v>
      </c>
      <c r="DO7" s="245">
        <v>66</v>
      </c>
      <c r="DP7" s="245">
        <v>32</v>
      </c>
      <c r="DQ7" s="245">
        <v>30</v>
      </c>
      <c r="DR7" s="245">
        <v>0</v>
      </c>
      <c r="DS7" s="245">
        <v>63</v>
      </c>
      <c r="DT7" s="245">
        <v>52</v>
      </c>
      <c r="DU7" s="245">
        <v>1</v>
      </c>
      <c r="DV7" s="245">
        <v>63</v>
      </c>
      <c r="DW7" s="245">
        <v>1172</v>
      </c>
      <c r="DX7" s="245">
        <v>40</v>
      </c>
      <c r="DY7" s="245">
        <v>42</v>
      </c>
      <c r="DZ7" s="245">
        <v>33</v>
      </c>
      <c r="EA7" s="245">
        <v>33</v>
      </c>
      <c r="EB7" s="245">
        <v>33</v>
      </c>
      <c r="EC7" s="245">
        <v>36</v>
      </c>
      <c r="ED7" s="245">
        <v>34</v>
      </c>
      <c r="EE7" s="245">
        <v>3</v>
      </c>
      <c r="EF7" s="245">
        <v>3</v>
      </c>
      <c r="EG7" s="245">
        <v>33</v>
      </c>
      <c r="EH7" s="245">
        <v>33</v>
      </c>
      <c r="EI7" s="245">
        <v>0</v>
      </c>
      <c r="EJ7" s="245">
        <v>0</v>
      </c>
      <c r="EK7" s="245">
        <v>17</v>
      </c>
      <c r="EL7" s="245">
        <v>10</v>
      </c>
      <c r="EM7" s="245">
        <v>18</v>
      </c>
      <c r="EN7" s="245">
        <v>6</v>
      </c>
      <c r="EO7" s="245">
        <v>19</v>
      </c>
      <c r="EP7" s="245">
        <v>0</v>
      </c>
      <c r="EQ7" s="245">
        <v>0</v>
      </c>
      <c r="ER7" s="245">
        <v>66</v>
      </c>
      <c r="ES7" s="244" t="s">
        <v>460</v>
      </c>
      <c r="ET7" s="247">
        <v>1</v>
      </c>
      <c r="EU7" s="245">
        <v>13</v>
      </c>
      <c r="EV7" s="245">
        <v>59</v>
      </c>
      <c r="EW7" s="245">
        <v>22</v>
      </c>
      <c r="EX7" s="245">
        <v>7</v>
      </c>
      <c r="EY7" s="245">
        <v>2</v>
      </c>
      <c r="EZ7" s="245">
        <v>3</v>
      </c>
      <c r="FA7" s="245">
        <v>1</v>
      </c>
      <c r="FB7" s="245">
        <v>1</v>
      </c>
      <c r="FC7" s="245">
        <v>4</v>
      </c>
      <c r="FD7" s="245">
        <v>4</v>
      </c>
      <c r="FE7" s="245">
        <v>22</v>
      </c>
      <c r="FF7" s="245">
        <v>6</v>
      </c>
      <c r="FG7" s="245">
        <v>4</v>
      </c>
      <c r="FH7" s="245">
        <v>5</v>
      </c>
      <c r="FI7" s="245">
        <v>4</v>
      </c>
      <c r="FJ7" s="245">
        <v>0</v>
      </c>
      <c r="FK7" s="245">
        <v>3</v>
      </c>
      <c r="FL7" s="245">
        <v>0</v>
      </c>
      <c r="FM7" s="245">
        <v>0</v>
      </c>
      <c r="FN7" s="245">
        <v>0</v>
      </c>
      <c r="FO7" s="245">
        <v>22</v>
      </c>
      <c r="FP7" s="245">
        <v>0</v>
      </c>
      <c r="FQ7" s="245">
        <v>7</v>
      </c>
      <c r="FR7" s="245">
        <v>18</v>
      </c>
      <c r="FS7" s="245">
        <v>3</v>
      </c>
      <c r="FT7" s="245">
        <v>9</v>
      </c>
      <c r="FU7" s="245">
        <v>8</v>
      </c>
      <c r="FV7" s="245">
        <v>1</v>
      </c>
      <c r="FW7" s="245">
        <v>0</v>
      </c>
      <c r="FX7" s="245">
        <v>0</v>
      </c>
      <c r="FY7" s="245">
        <v>46</v>
      </c>
      <c r="FZ7" s="244" t="s">
        <v>461</v>
      </c>
      <c r="GA7" s="247">
        <v>1</v>
      </c>
      <c r="GB7" s="243"/>
      <c r="GC7" s="243"/>
      <c r="GD7" s="243"/>
      <c r="GE7" s="243"/>
      <c r="GF7" s="243"/>
      <c r="GG7" s="244" t="s">
        <v>421</v>
      </c>
      <c r="GH7" s="247">
        <v>3</v>
      </c>
      <c r="GI7" s="243"/>
      <c r="GJ7" s="243"/>
      <c r="GK7" s="243"/>
      <c r="GL7" s="243"/>
      <c r="GM7" s="243"/>
      <c r="GN7" s="243"/>
      <c r="GO7" s="243"/>
      <c r="GP7" s="243"/>
      <c r="GQ7" s="243"/>
      <c r="GR7" s="243"/>
      <c r="GS7" s="244" t="s">
        <v>427</v>
      </c>
      <c r="GT7" s="247">
        <v>9</v>
      </c>
      <c r="GU7" s="243"/>
      <c r="GV7" s="243"/>
      <c r="GW7" s="243"/>
      <c r="GX7" s="243"/>
      <c r="GY7" s="243"/>
      <c r="GZ7" s="243"/>
      <c r="HA7" s="244" t="s">
        <v>431</v>
      </c>
      <c r="HB7" s="247">
        <v>1</v>
      </c>
      <c r="HC7" s="243"/>
      <c r="HD7" s="243"/>
      <c r="HE7" s="244" t="s">
        <v>433</v>
      </c>
      <c r="HF7" s="247">
        <v>3</v>
      </c>
      <c r="HG7" s="244" t="s">
        <v>434</v>
      </c>
      <c r="HH7" s="247">
        <v>4</v>
      </c>
      <c r="HI7" s="243"/>
      <c r="HJ7" s="243"/>
      <c r="HK7" s="243"/>
      <c r="HL7" s="243"/>
      <c r="HM7" s="243"/>
      <c r="HN7" s="243"/>
      <c r="HO7" s="244" t="s">
        <v>462</v>
      </c>
      <c r="HP7" s="247">
        <v>2</v>
      </c>
      <c r="HQ7" s="243"/>
      <c r="HR7" s="243"/>
      <c r="HS7" s="243"/>
      <c r="HT7" s="243"/>
      <c r="HU7" s="243"/>
      <c r="HV7" s="243"/>
      <c r="HW7" s="243"/>
      <c r="HX7" s="244" t="s">
        <v>444</v>
      </c>
      <c r="HY7" s="247">
        <v>2</v>
      </c>
      <c r="HZ7" s="244" t="s">
        <v>445</v>
      </c>
      <c r="IA7" s="247">
        <v>3</v>
      </c>
      <c r="IB7" s="244" t="s">
        <v>446</v>
      </c>
      <c r="IC7" s="247">
        <v>4</v>
      </c>
      <c r="ID7" s="243"/>
      <c r="IE7" s="243"/>
      <c r="IF7" s="245">
        <v>13</v>
      </c>
      <c r="IG7" s="245">
        <v>13</v>
      </c>
      <c r="IH7" s="245">
        <v>0</v>
      </c>
      <c r="II7" s="245">
        <v>0</v>
      </c>
    </row>
    <row r="8" spans="1:243" x14ac:dyDescent="0.2">
      <c r="A8" s="245">
        <v>2</v>
      </c>
      <c r="B8" s="246">
        <v>43994.044930555552</v>
      </c>
      <c r="C8" s="244" t="s">
        <v>463</v>
      </c>
      <c r="D8" s="244" t="s">
        <v>449</v>
      </c>
      <c r="E8" s="244" t="s">
        <v>464</v>
      </c>
      <c r="F8" s="244" t="s">
        <v>463</v>
      </c>
      <c r="G8" s="244" t="s">
        <v>465</v>
      </c>
      <c r="H8" s="244" t="s">
        <v>452</v>
      </c>
      <c r="I8" s="244" t="s">
        <v>453</v>
      </c>
      <c r="J8" s="244" t="s">
        <v>466</v>
      </c>
      <c r="K8" s="244" t="s">
        <v>467</v>
      </c>
      <c r="L8" s="244" t="s">
        <v>468</v>
      </c>
      <c r="M8" s="244" t="s">
        <v>469</v>
      </c>
      <c r="N8" s="244" t="s">
        <v>470</v>
      </c>
      <c r="O8" s="244" t="s">
        <v>471</v>
      </c>
      <c r="P8" s="245">
        <v>15</v>
      </c>
      <c r="Q8" s="245">
        <v>3</v>
      </c>
      <c r="R8" s="245">
        <v>1</v>
      </c>
      <c r="S8" s="245">
        <v>4</v>
      </c>
      <c r="T8" s="243"/>
      <c r="U8" s="243"/>
      <c r="V8" s="243"/>
      <c r="W8" s="243"/>
      <c r="X8" s="245">
        <v>1</v>
      </c>
      <c r="Y8" s="245">
        <v>2</v>
      </c>
      <c r="Z8" s="245">
        <v>1</v>
      </c>
      <c r="AA8" s="243"/>
      <c r="AB8" s="245">
        <v>4</v>
      </c>
      <c r="AC8" s="245">
        <v>0</v>
      </c>
      <c r="AD8" s="245">
        <v>0</v>
      </c>
      <c r="AE8" s="245">
        <v>14</v>
      </c>
      <c r="AF8" s="247">
        <v>1.4</v>
      </c>
      <c r="AG8" s="245">
        <v>31</v>
      </c>
      <c r="AH8" s="245">
        <v>14</v>
      </c>
      <c r="AI8" s="245">
        <v>0</v>
      </c>
      <c r="AJ8" s="245">
        <v>14</v>
      </c>
      <c r="AK8" s="245">
        <v>3</v>
      </c>
      <c r="AL8" s="245">
        <v>6</v>
      </c>
      <c r="AM8" s="245">
        <v>3</v>
      </c>
      <c r="AN8" s="245">
        <v>5</v>
      </c>
      <c r="AO8" s="245">
        <v>7</v>
      </c>
      <c r="AP8" s="245">
        <v>28</v>
      </c>
      <c r="AQ8" s="245">
        <v>6</v>
      </c>
      <c r="AR8" s="245">
        <v>4</v>
      </c>
      <c r="AS8" s="245">
        <v>1</v>
      </c>
      <c r="AT8" s="245">
        <v>3</v>
      </c>
      <c r="AU8" s="245">
        <v>1</v>
      </c>
      <c r="AV8" s="245">
        <v>4</v>
      </c>
      <c r="AW8" s="245">
        <v>0</v>
      </c>
      <c r="AX8" s="245">
        <v>2</v>
      </c>
      <c r="AY8" s="245">
        <v>4</v>
      </c>
      <c r="AZ8" s="245">
        <v>0</v>
      </c>
      <c r="BA8" s="245">
        <v>1</v>
      </c>
      <c r="BB8" s="245">
        <v>8</v>
      </c>
      <c r="BC8" s="245">
        <v>10</v>
      </c>
      <c r="BD8" s="245">
        <v>8</v>
      </c>
      <c r="BE8" s="245">
        <v>4</v>
      </c>
      <c r="BF8" s="245">
        <v>31</v>
      </c>
      <c r="BG8" s="245">
        <v>23</v>
      </c>
      <c r="BH8" s="245">
        <v>4</v>
      </c>
      <c r="BI8" s="245">
        <v>3</v>
      </c>
      <c r="BJ8" s="245">
        <v>1</v>
      </c>
      <c r="BK8" s="245">
        <v>0</v>
      </c>
      <c r="BL8" s="245">
        <v>0</v>
      </c>
      <c r="BM8" s="245">
        <v>0</v>
      </c>
      <c r="BN8" s="245">
        <v>0</v>
      </c>
      <c r="BO8" s="245">
        <v>0</v>
      </c>
      <c r="BP8" s="245">
        <v>0</v>
      </c>
      <c r="BQ8" s="245">
        <v>0</v>
      </c>
      <c r="BR8" s="245">
        <v>0</v>
      </c>
      <c r="BS8" s="245">
        <v>0</v>
      </c>
      <c r="BT8" s="245">
        <v>0</v>
      </c>
      <c r="BU8" s="245">
        <v>0</v>
      </c>
      <c r="BV8" s="245">
        <v>5</v>
      </c>
      <c r="BW8" s="245">
        <v>0</v>
      </c>
      <c r="BX8" s="245">
        <v>44</v>
      </c>
      <c r="BY8" s="245">
        <v>20</v>
      </c>
      <c r="BZ8" s="245">
        <v>3</v>
      </c>
      <c r="CA8" s="245">
        <v>1</v>
      </c>
      <c r="CB8" s="245">
        <v>6</v>
      </c>
      <c r="CC8" s="245">
        <v>4</v>
      </c>
      <c r="CD8" s="245">
        <v>5</v>
      </c>
      <c r="CE8" s="245">
        <v>0</v>
      </c>
      <c r="CF8" s="245">
        <v>1</v>
      </c>
      <c r="CG8" s="245">
        <v>20</v>
      </c>
      <c r="CH8" s="245">
        <v>1</v>
      </c>
      <c r="CI8" s="245">
        <v>3</v>
      </c>
      <c r="CJ8" s="245">
        <v>8</v>
      </c>
      <c r="CK8" s="245">
        <v>9</v>
      </c>
      <c r="CL8" s="245">
        <v>10</v>
      </c>
      <c r="CM8" s="245">
        <v>10</v>
      </c>
      <c r="CN8" s="245">
        <v>3</v>
      </c>
      <c r="CO8" s="245">
        <v>44</v>
      </c>
      <c r="CP8" s="245">
        <v>6</v>
      </c>
      <c r="CQ8" s="245">
        <v>38</v>
      </c>
      <c r="CR8" s="245">
        <v>0</v>
      </c>
      <c r="CS8" s="245">
        <v>44</v>
      </c>
      <c r="CT8" s="245">
        <v>0</v>
      </c>
      <c r="CU8" s="245">
        <v>0</v>
      </c>
      <c r="CV8" s="245">
        <v>0</v>
      </c>
      <c r="CW8" s="245">
        <v>0</v>
      </c>
      <c r="CX8" s="245">
        <v>5</v>
      </c>
      <c r="CY8" s="245">
        <v>1</v>
      </c>
      <c r="CZ8" s="245">
        <v>0</v>
      </c>
      <c r="DA8" s="245">
        <v>0</v>
      </c>
      <c r="DB8" s="245">
        <v>6</v>
      </c>
      <c r="DC8" s="245">
        <v>0</v>
      </c>
      <c r="DD8" s="245">
        <v>3</v>
      </c>
      <c r="DE8" s="245">
        <v>19</v>
      </c>
      <c r="DF8" s="245">
        <v>2</v>
      </c>
      <c r="DG8" s="245">
        <v>14</v>
      </c>
      <c r="DH8" s="245">
        <v>0</v>
      </c>
      <c r="DI8" s="245">
        <v>0</v>
      </c>
      <c r="DJ8" s="245">
        <v>0</v>
      </c>
      <c r="DK8" s="245">
        <v>38</v>
      </c>
      <c r="DL8" s="247">
        <v>96</v>
      </c>
      <c r="DM8" s="245">
        <v>2</v>
      </c>
      <c r="DN8" s="245">
        <v>2</v>
      </c>
      <c r="DO8" s="245">
        <v>31</v>
      </c>
      <c r="DP8" s="245">
        <v>10</v>
      </c>
      <c r="DQ8" s="245">
        <v>10</v>
      </c>
      <c r="DR8" s="245">
        <v>0</v>
      </c>
      <c r="DS8" s="245">
        <v>28</v>
      </c>
      <c r="DT8" s="245">
        <v>21</v>
      </c>
      <c r="DU8" s="245">
        <v>9</v>
      </c>
      <c r="DV8" s="245">
        <v>17</v>
      </c>
      <c r="DW8" s="245">
        <v>498</v>
      </c>
      <c r="DX8" s="245">
        <v>17</v>
      </c>
      <c r="DY8" s="245">
        <v>21</v>
      </c>
      <c r="DZ8" s="245">
        <v>24</v>
      </c>
      <c r="EA8" s="245">
        <v>21</v>
      </c>
      <c r="EB8" s="245">
        <v>22</v>
      </c>
      <c r="EC8" s="245">
        <v>14</v>
      </c>
      <c r="ED8" s="245">
        <v>14</v>
      </c>
      <c r="EE8" s="245">
        <v>2</v>
      </c>
      <c r="EF8" s="245">
        <v>2</v>
      </c>
      <c r="EG8" s="245">
        <v>12</v>
      </c>
      <c r="EH8" s="245">
        <v>12</v>
      </c>
      <c r="EI8" s="245">
        <v>0</v>
      </c>
      <c r="EJ8" s="245">
        <v>0</v>
      </c>
      <c r="EK8" s="245">
        <v>3</v>
      </c>
      <c r="EL8" s="245">
        <v>1</v>
      </c>
      <c r="EM8" s="245">
        <v>8</v>
      </c>
      <c r="EN8" s="245">
        <v>2</v>
      </c>
      <c r="EO8" s="245">
        <v>3</v>
      </c>
      <c r="EP8" s="245">
        <v>5</v>
      </c>
      <c r="EQ8" s="245">
        <v>5</v>
      </c>
      <c r="ER8" s="245">
        <v>30</v>
      </c>
      <c r="ES8" s="244" t="s">
        <v>460</v>
      </c>
      <c r="ET8" s="247">
        <v>1</v>
      </c>
      <c r="EU8" s="245">
        <v>2</v>
      </c>
      <c r="EV8" s="245">
        <v>12</v>
      </c>
      <c r="EW8" s="245">
        <v>9</v>
      </c>
      <c r="EX8" s="245">
        <v>0</v>
      </c>
      <c r="EY8" s="245">
        <v>0</v>
      </c>
      <c r="EZ8" s="245">
        <v>5</v>
      </c>
      <c r="FA8" s="245">
        <v>1</v>
      </c>
      <c r="FB8" s="245">
        <v>0</v>
      </c>
      <c r="FC8" s="245">
        <v>3</v>
      </c>
      <c r="FD8" s="245">
        <v>0</v>
      </c>
      <c r="FE8" s="245">
        <v>9</v>
      </c>
      <c r="FF8" s="245">
        <v>4</v>
      </c>
      <c r="FG8" s="245">
        <v>2</v>
      </c>
      <c r="FH8" s="245">
        <v>0</v>
      </c>
      <c r="FI8" s="245">
        <v>1</v>
      </c>
      <c r="FJ8" s="245">
        <v>0</v>
      </c>
      <c r="FK8" s="245">
        <v>1</v>
      </c>
      <c r="FL8" s="245">
        <v>1</v>
      </c>
      <c r="FM8" s="245">
        <v>0</v>
      </c>
      <c r="FN8" s="245">
        <v>0</v>
      </c>
      <c r="FO8" s="245">
        <v>9</v>
      </c>
      <c r="FP8" s="245">
        <v>0</v>
      </c>
      <c r="FQ8" s="245">
        <v>2</v>
      </c>
      <c r="FR8" s="245">
        <v>7</v>
      </c>
      <c r="FS8" s="245">
        <v>0</v>
      </c>
      <c r="FT8" s="245">
        <v>3</v>
      </c>
      <c r="FU8" s="245">
        <v>4</v>
      </c>
      <c r="FV8" s="245">
        <v>2</v>
      </c>
      <c r="FW8" s="245">
        <v>1</v>
      </c>
      <c r="FX8" s="245">
        <v>3</v>
      </c>
      <c r="FY8" s="245">
        <v>22</v>
      </c>
      <c r="FZ8" s="244" t="s">
        <v>461</v>
      </c>
      <c r="GA8" s="247">
        <v>1</v>
      </c>
      <c r="GB8" s="243"/>
      <c r="GC8" s="243"/>
      <c r="GD8" s="243"/>
      <c r="GE8" s="243"/>
      <c r="GF8" s="243"/>
      <c r="GG8" s="243"/>
      <c r="GH8" s="243"/>
      <c r="GI8" s="243"/>
      <c r="GJ8" s="243"/>
      <c r="GK8" s="243"/>
      <c r="GL8" s="243"/>
      <c r="GM8" s="243"/>
      <c r="GN8" s="243"/>
      <c r="GO8" s="243"/>
      <c r="GP8" s="243"/>
      <c r="GQ8" s="243"/>
      <c r="GR8" s="243"/>
      <c r="GS8" s="243"/>
      <c r="GT8" s="243"/>
      <c r="GU8" s="243"/>
      <c r="GV8" s="243"/>
      <c r="GW8" s="244" t="s">
        <v>429</v>
      </c>
      <c r="GX8" s="247">
        <v>11</v>
      </c>
      <c r="GY8" s="243"/>
      <c r="GZ8" s="243"/>
      <c r="HA8" s="243"/>
      <c r="HB8" s="243"/>
      <c r="HC8" s="243"/>
      <c r="HD8" s="243"/>
      <c r="HE8" s="243"/>
      <c r="HF8" s="243"/>
      <c r="HG8" s="244" t="s">
        <v>434</v>
      </c>
      <c r="HH8" s="247">
        <v>4</v>
      </c>
      <c r="HI8" s="243"/>
      <c r="HJ8" s="243"/>
      <c r="HK8" s="243"/>
      <c r="HL8" s="243"/>
      <c r="HM8" s="243"/>
      <c r="HN8" s="243"/>
      <c r="HO8" s="244" t="s">
        <v>462</v>
      </c>
      <c r="HP8" s="247">
        <v>2</v>
      </c>
      <c r="HQ8" s="243"/>
      <c r="HR8" s="243"/>
      <c r="HS8" s="243"/>
      <c r="HT8" s="243"/>
      <c r="HU8" s="243"/>
      <c r="HV8" s="244" t="s">
        <v>443</v>
      </c>
      <c r="HW8" s="247">
        <v>1</v>
      </c>
      <c r="HX8" s="244" t="s">
        <v>444</v>
      </c>
      <c r="HY8" s="247">
        <v>2</v>
      </c>
      <c r="HZ8" s="244" t="s">
        <v>445</v>
      </c>
      <c r="IA8" s="247">
        <v>3</v>
      </c>
      <c r="IB8" s="244" t="s">
        <v>446</v>
      </c>
      <c r="IC8" s="247">
        <v>4</v>
      </c>
      <c r="ID8" s="243"/>
      <c r="IE8" s="243"/>
      <c r="IF8" s="245">
        <v>14</v>
      </c>
      <c r="IG8" s="245">
        <v>11</v>
      </c>
      <c r="IH8" s="245">
        <v>18</v>
      </c>
      <c r="II8" s="245">
        <v>7</v>
      </c>
    </row>
    <row r="9" spans="1:243" x14ac:dyDescent="0.2">
      <c r="A9" s="245">
        <v>3</v>
      </c>
      <c r="B9" s="246">
        <v>43998.840474537035</v>
      </c>
      <c r="C9" s="244" t="s">
        <v>472</v>
      </c>
      <c r="D9" s="244" t="s">
        <v>449</v>
      </c>
      <c r="E9" s="244" t="s">
        <v>473</v>
      </c>
      <c r="F9" s="244" t="s">
        <v>472</v>
      </c>
      <c r="G9" s="244" t="s">
        <v>474</v>
      </c>
      <c r="H9" s="244" t="s">
        <v>452</v>
      </c>
      <c r="I9" s="244" t="s">
        <v>453</v>
      </c>
      <c r="J9" s="243"/>
      <c r="K9" s="244" t="s">
        <v>475</v>
      </c>
      <c r="L9" s="244" t="s">
        <v>476</v>
      </c>
      <c r="M9" s="244" t="s">
        <v>477</v>
      </c>
      <c r="N9" s="244" t="s">
        <v>478</v>
      </c>
      <c r="O9" s="244" t="s">
        <v>479</v>
      </c>
      <c r="P9" s="245">
        <v>2</v>
      </c>
      <c r="Q9" s="245">
        <v>2</v>
      </c>
      <c r="R9" s="245">
        <v>0</v>
      </c>
      <c r="S9" s="245">
        <v>2</v>
      </c>
      <c r="T9" s="245">
        <v>0</v>
      </c>
      <c r="U9" s="245">
        <v>0</v>
      </c>
      <c r="V9" s="245">
        <v>1</v>
      </c>
      <c r="W9" s="245">
        <v>0</v>
      </c>
      <c r="X9" s="245">
        <v>1</v>
      </c>
      <c r="Y9" s="245">
        <v>0</v>
      </c>
      <c r="Z9" s="245">
        <v>0</v>
      </c>
      <c r="AA9" s="245">
        <v>0</v>
      </c>
      <c r="AB9" s="245">
        <v>2</v>
      </c>
      <c r="AC9" s="245">
        <v>1</v>
      </c>
      <c r="AD9" s="245">
        <v>1</v>
      </c>
      <c r="AE9" s="245">
        <v>24</v>
      </c>
      <c r="AF9" s="247">
        <v>1.5</v>
      </c>
      <c r="AG9" s="245">
        <v>35</v>
      </c>
      <c r="AH9" s="245">
        <v>15</v>
      </c>
      <c r="AI9" s="245">
        <v>1</v>
      </c>
      <c r="AJ9" s="245">
        <v>14</v>
      </c>
      <c r="AK9" s="245">
        <v>11</v>
      </c>
      <c r="AL9" s="245">
        <v>0</v>
      </c>
      <c r="AM9" s="245">
        <v>0</v>
      </c>
      <c r="AN9" s="245">
        <v>2</v>
      </c>
      <c r="AO9" s="245">
        <v>34</v>
      </c>
      <c r="AP9" s="245">
        <v>32</v>
      </c>
      <c r="AQ9" s="245">
        <v>0</v>
      </c>
      <c r="AR9" s="245">
        <v>1</v>
      </c>
      <c r="AS9" s="245">
        <v>0</v>
      </c>
      <c r="AT9" s="245">
        <v>0</v>
      </c>
      <c r="AU9" s="245">
        <v>0</v>
      </c>
      <c r="AV9" s="245">
        <v>1</v>
      </c>
      <c r="AW9" s="245">
        <v>0</v>
      </c>
      <c r="AX9" s="245">
        <v>0</v>
      </c>
      <c r="AY9" s="245">
        <v>1</v>
      </c>
      <c r="AZ9" s="245">
        <v>0</v>
      </c>
      <c r="BA9" s="245">
        <v>0</v>
      </c>
      <c r="BB9" s="245">
        <v>3</v>
      </c>
      <c r="BC9" s="245">
        <v>21</v>
      </c>
      <c r="BD9" s="245">
        <v>8</v>
      </c>
      <c r="BE9" s="245">
        <v>3</v>
      </c>
      <c r="BF9" s="245">
        <v>35</v>
      </c>
      <c r="BG9" s="245">
        <v>18</v>
      </c>
      <c r="BH9" s="245">
        <v>20</v>
      </c>
      <c r="BI9" s="243"/>
      <c r="BJ9" s="243"/>
      <c r="BK9" s="243"/>
      <c r="BL9" s="243"/>
      <c r="BM9" s="243"/>
      <c r="BN9" s="243"/>
      <c r="BO9" s="243"/>
      <c r="BP9" s="243"/>
      <c r="BQ9" s="243"/>
      <c r="BR9" s="243"/>
      <c r="BS9" s="243"/>
      <c r="BT9" s="243"/>
      <c r="BU9" s="243"/>
      <c r="BV9" s="243"/>
      <c r="BW9" s="243"/>
      <c r="BX9" s="245">
        <v>44</v>
      </c>
      <c r="BY9" s="245">
        <v>20</v>
      </c>
      <c r="BZ9" s="245">
        <v>4</v>
      </c>
      <c r="CA9" s="245">
        <v>4</v>
      </c>
      <c r="CB9" s="245">
        <v>3</v>
      </c>
      <c r="CC9" s="245">
        <v>4</v>
      </c>
      <c r="CD9" s="245">
        <v>4</v>
      </c>
      <c r="CE9" s="245">
        <v>1</v>
      </c>
      <c r="CF9" s="245">
        <v>0</v>
      </c>
      <c r="CG9" s="245">
        <v>20</v>
      </c>
      <c r="CH9" s="245">
        <v>3</v>
      </c>
      <c r="CI9" s="245">
        <v>2</v>
      </c>
      <c r="CJ9" s="245">
        <v>10</v>
      </c>
      <c r="CK9" s="245">
        <v>10</v>
      </c>
      <c r="CL9" s="245">
        <v>10</v>
      </c>
      <c r="CM9" s="245">
        <v>6</v>
      </c>
      <c r="CN9" s="245">
        <v>3</v>
      </c>
      <c r="CO9" s="245">
        <v>44</v>
      </c>
      <c r="CP9" s="245">
        <v>25</v>
      </c>
      <c r="CQ9" s="245">
        <v>19</v>
      </c>
      <c r="CR9" s="243"/>
      <c r="CS9" s="245">
        <v>44</v>
      </c>
      <c r="CT9" s="243"/>
      <c r="CU9" s="243"/>
      <c r="CV9" s="243"/>
      <c r="CW9" s="243"/>
      <c r="CX9" s="245">
        <v>25</v>
      </c>
      <c r="CY9" s="243"/>
      <c r="CZ9" s="243"/>
      <c r="DA9" s="243"/>
      <c r="DB9" s="245">
        <v>25</v>
      </c>
      <c r="DC9" s="243"/>
      <c r="DD9" s="243"/>
      <c r="DE9" s="245">
        <v>3</v>
      </c>
      <c r="DF9" s="243"/>
      <c r="DG9" s="245">
        <v>12</v>
      </c>
      <c r="DH9" s="245">
        <v>4</v>
      </c>
      <c r="DI9" s="243"/>
      <c r="DJ9" s="243"/>
      <c r="DK9" s="245">
        <v>19</v>
      </c>
      <c r="DL9" s="247">
        <v>100</v>
      </c>
      <c r="DM9" s="245">
        <v>1</v>
      </c>
      <c r="DN9" s="245">
        <v>1</v>
      </c>
      <c r="DO9" s="245">
        <v>34</v>
      </c>
      <c r="DP9" s="245">
        <v>14</v>
      </c>
      <c r="DQ9" s="245">
        <v>14</v>
      </c>
      <c r="DR9" s="245">
        <v>1</v>
      </c>
      <c r="DS9" s="245">
        <v>35</v>
      </c>
      <c r="DT9" s="245">
        <v>29</v>
      </c>
      <c r="DU9" s="245">
        <v>3</v>
      </c>
      <c r="DV9" s="245">
        <v>32</v>
      </c>
      <c r="DW9" s="245">
        <v>721</v>
      </c>
      <c r="DX9" s="245">
        <v>24</v>
      </c>
      <c r="DY9" s="245">
        <v>20</v>
      </c>
      <c r="DZ9" s="245">
        <v>24</v>
      </c>
      <c r="EA9" s="245">
        <v>24</v>
      </c>
      <c r="EB9" s="245">
        <v>24</v>
      </c>
      <c r="EC9" s="245">
        <v>13</v>
      </c>
      <c r="ED9" s="245">
        <v>13</v>
      </c>
      <c r="EE9" s="245">
        <v>4</v>
      </c>
      <c r="EF9" s="245">
        <v>1</v>
      </c>
      <c r="EG9" s="245">
        <v>11</v>
      </c>
      <c r="EH9" s="245">
        <v>11</v>
      </c>
      <c r="EI9" s="245">
        <v>1</v>
      </c>
      <c r="EJ9" s="245">
        <v>0</v>
      </c>
      <c r="EK9" s="245">
        <v>5</v>
      </c>
      <c r="EL9" s="245">
        <v>3</v>
      </c>
      <c r="EM9" s="245">
        <v>4</v>
      </c>
      <c r="EN9" s="245">
        <v>0</v>
      </c>
      <c r="EO9" s="245">
        <v>0</v>
      </c>
      <c r="EP9" s="245">
        <v>1</v>
      </c>
      <c r="EQ9" s="245">
        <v>0</v>
      </c>
      <c r="ER9" s="245">
        <v>35</v>
      </c>
      <c r="ES9" s="244" t="s">
        <v>460</v>
      </c>
      <c r="ET9" s="247">
        <v>1</v>
      </c>
      <c r="EU9" s="245">
        <v>0</v>
      </c>
      <c r="EV9" s="245">
        <v>20</v>
      </c>
      <c r="EW9" s="245">
        <v>18</v>
      </c>
      <c r="EX9" s="245">
        <v>2</v>
      </c>
      <c r="EY9" s="245">
        <v>0</v>
      </c>
      <c r="EZ9" s="245">
        <v>3</v>
      </c>
      <c r="FA9" s="245">
        <v>5</v>
      </c>
      <c r="FB9" s="245">
        <v>0</v>
      </c>
      <c r="FC9" s="245">
        <v>0</v>
      </c>
      <c r="FD9" s="245">
        <v>8</v>
      </c>
      <c r="FE9" s="245">
        <v>18</v>
      </c>
      <c r="FF9" s="245">
        <v>11</v>
      </c>
      <c r="FG9" s="245">
        <v>2</v>
      </c>
      <c r="FH9" s="245">
        <v>3</v>
      </c>
      <c r="FI9" s="245">
        <v>1</v>
      </c>
      <c r="FJ9" s="245">
        <v>1</v>
      </c>
      <c r="FK9" s="245">
        <v>0</v>
      </c>
      <c r="FL9" s="245">
        <v>0</v>
      </c>
      <c r="FM9" s="245">
        <v>0</v>
      </c>
      <c r="FN9" s="245">
        <v>0</v>
      </c>
      <c r="FO9" s="245">
        <v>18</v>
      </c>
      <c r="FP9" s="245">
        <v>1</v>
      </c>
      <c r="FQ9" s="245">
        <v>0</v>
      </c>
      <c r="FR9" s="245">
        <v>6</v>
      </c>
      <c r="FS9" s="245">
        <v>0</v>
      </c>
      <c r="FT9" s="245">
        <v>3</v>
      </c>
      <c r="FU9" s="245">
        <v>3</v>
      </c>
      <c r="FV9" s="245">
        <v>0</v>
      </c>
      <c r="FW9" s="245">
        <v>3</v>
      </c>
      <c r="FX9" s="245">
        <v>1</v>
      </c>
      <c r="FY9" s="245">
        <v>17</v>
      </c>
      <c r="FZ9" s="244" t="s">
        <v>461</v>
      </c>
      <c r="GA9" s="247">
        <v>1</v>
      </c>
      <c r="GB9" s="243"/>
      <c r="GC9" s="243"/>
      <c r="GD9" s="243"/>
      <c r="GE9" s="243"/>
      <c r="GF9" s="243"/>
      <c r="GG9" s="243"/>
      <c r="GH9" s="243"/>
      <c r="GI9" s="243"/>
      <c r="GJ9" s="243"/>
      <c r="GK9" s="244" t="s">
        <v>423</v>
      </c>
      <c r="GL9" s="247">
        <v>5</v>
      </c>
      <c r="GM9" s="243"/>
      <c r="GN9" s="243"/>
      <c r="GO9" s="243"/>
      <c r="GP9" s="243"/>
      <c r="GQ9" s="243"/>
      <c r="GR9" s="243"/>
      <c r="GS9" s="243"/>
      <c r="GT9" s="243"/>
      <c r="GU9" s="244" t="s">
        <v>428</v>
      </c>
      <c r="GV9" s="247">
        <v>10</v>
      </c>
      <c r="GW9" s="243"/>
      <c r="GX9" s="243"/>
      <c r="GY9" s="243"/>
      <c r="GZ9" s="243"/>
      <c r="HA9" s="244" t="s">
        <v>431</v>
      </c>
      <c r="HB9" s="247">
        <v>1</v>
      </c>
      <c r="HC9" s="244" t="s">
        <v>432</v>
      </c>
      <c r="HD9" s="247">
        <v>2</v>
      </c>
      <c r="HE9" s="243"/>
      <c r="HF9" s="243"/>
      <c r="HG9" s="243"/>
      <c r="HH9" s="243"/>
      <c r="HI9" s="243"/>
      <c r="HJ9" s="243"/>
      <c r="HK9" s="243"/>
      <c r="HL9" s="243"/>
      <c r="HM9" s="243"/>
      <c r="HN9" s="243"/>
      <c r="HO9" s="244" t="s">
        <v>460</v>
      </c>
      <c r="HP9" s="247">
        <v>1</v>
      </c>
      <c r="HQ9" s="245">
        <v>2</v>
      </c>
      <c r="HR9" s="245">
        <v>2</v>
      </c>
      <c r="HS9" s="243"/>
      <c r="HT9" s="245">
        <v>8</v>
      </c>
      <c r="HU9" s="243"/>
      <c r="HV9" s="243"/>
      <c r="HW9" s="243"/>
      <c r="HX9" s="243"/>
      <c r="HY9" s="243"/>
      <c r="HZ9" s="243"/>
      <c r="IA9" s="243"/>
      <c r="IB9" s="243"/>
      <c r="IC9" s="243"/>
      <c r="ID9" s="243"/>
      <c r="IE9" s="243"/>
      <c r="IF9" s="243"/>
      <c r="IG9" s="243"/>
      <c r="IH9" s="243"/>
      <c r="II9" s="243"/>
    </row>
    <row r="10" spans="1:243" x14ac:dyDescent="0.2">
      <c r="A10" s="245">
        <v>4</v>
      </c>
      <c r="B10" s="246">
        <v>44004.46670138889</v>
      </c>
      <c r="C10" s="244" t="s">
        <v>480</v>
      </c>
      <c r="D10" s="244" t="s">
        <v>449</v>
      </c>
      <c r="E10" s="244" t="s">
        <v>481</v>
      </c>
      <c r="F10" s="244" t="s">
        <v>480</v>
      </c>
      <c r="G10" s="244" t="s">
        <v>482</v>
      </c>
      <c r="H10" s="244" t="s">
        <v>452</v>
      </c>
      <c r="I10" s="244" t="s">
        <v>453</v>
      </c>
      <c r="J10" s="244" t="s">
        <v>483</v>
      </c>
      <c r="K10" s="244" t="s">
        <v>483</v>
      </c>
      <c r="L10" s="244" t="s">
        <v>484</v>
      </c>
      <c r="M10" s="244" t="s">
        <v>485</v>
      </c>
      <c r="N10" s="244" t="s">
        <v>486</v>
      </c>
      <c r="O10" s="244" t="s">
        <v>487</v>
      </c>
      <c r="P10" s="245">
        <v>9</v>
      </c>
      <c r="Q10" s="245">
        <v>3</v>
      </c>
      <c r="R10" s="245">
        <v>0</v>
      </c>
      <c r="S10" s="245">
        <v>3</v>
      </c>
      <c r="T10" s="245">
        <v>0</v>
      </c>
      <c r="U10" s="245">
        <v>0</v>
      </c>
      <c r="V10" s="245">
        <v>0</v>
      </c>
      <c r="W10" s="245">
        <v>1</v>
      </c>
      <c r="X10" s="245">
        <v>1</v>
      </c>
      <c r="Y10" s="245">
        <v>0</v>
      </c>
      <c r="Z10" s="245">
        <v>0</v>
      </c>
      <c r="AA10" s="245">
        <v>1</v>
      </c>
      <c r="AB10" s="245">
        <v>3</v>
      </c>
      <c r="AC10" s="245">
        <v>2</v>
      </c>
      <c r="AD10" s="245">
        <v>2</v>
      </c>
      <c r="AE10" s="245">
        <v>12</v>
      </c>
      <c r="AF10" s="247">
        <v>3</v>
      </c>
      <c r="AG10" s="245">
        <v>31</v>
      </c>
      <c r="AH10" s="245">
        <v>17</v>
      </c>
      <c r="AI10" s="245">
        <v>0</v>
      </c>
      <c r="AJ10" s="245">
        <v>17</v>
      </c>
      <c r="AK10" s="245">
        <v>2</v>
      </c>
      <c r="AL10" s="245">
        <v>5</v>
      </c>
      <c r="AM10" s="245">
        <v>2</v>
      </c>
      <c r="AN10" s="245">
        <v>2</v>
      </c>
      <c r="AO10" s="245">
        <v>13</v>
      </c>
      <c r="AP10" s="245">
        <v>23</v>
      </c>
      <c r="AQ10" s="245">
        <v>22</v>
      </c>
      <c r="AR10" s="245">
        <v>0</v>
      </c>
      <c r="AS10" s="245">
        <v>2</v>
      </c>
      <c r="AT10" s="245">
        <v>1</v>
      </c>
      <c r="AU10" s="245">
        <v>0</v>
      </c>
      <c r="AV10" s="245">
        <v>2</v>
      </c>
      <c r="AW10" s="245">
        <v>0</v>
      </c>
      <c r="AX10" s="245">
        <v>1</v>
      </c>
      <c r="AY10" s="245">
        <v>1</v>
      </c>
      <c r="AZ10" s="245">
        <v>0</v>
      </c>
      <c r="BA10" s="245">
        <v>0</v>
      </c>
      <c r="BB10" s="245">
        <v>4</v>
      </c>
      <c r="BC10" s="245">
        <v>17</v>
      </c>
      <c r="BD10" s="245">
        <v>6</v>
      </c>
      <c r="BE10" s="245">
        <v>4</v>
      </c>
      <c r="BF10" s="245">
        <v>31</v>
      </c>
      <c r="BG10" s="245">
        <v>18</v>
      </c>
      <c r="BH10" s="245">
        <v>15</v>
      </c>
      <c r="BI10" s="245">
        <v>0</v>
      </c>
      <c r="BJ10" s="245">
        <v>5</v>
      </c>
      <c r="BK10" s="245">
        <v>0</v>
      </c>
      <c r="BL10" s="245">
        <v>0</v>
      </c>
      <c r="BM10" s="245">
        <v>0</v>
      </c>
      <c r="BN10" s="245">
        <v>0</v>
      </c>
      <c r="BO10" s="245">
        <v>0</v>
      </c>
      <c r="BP10" s="245">
        <v>0</v>
      </c>
      <c r="BQ10" s="245">
        <v>0</v>
      </c>
      <c r="BR10" s="245">
        <v>0</v>
      </c>
      <c r="BS10" s="245">
        <v>0</v>
      </c>
      <c r="BT10" s="245">
        <v>0</v>
      </c>
      <c r="BU10" s="245">
        <v>4</v>
      </c>
      <c r="BV10" s="245">
        <v>2</v>
      </c>
      <c r="BW10" s="245">
        <v>0</v>
      </c>
      <c r="BX10" s="245">
        <v>35</v>
      </c>
      <c r="BY10" s="245">
        <v>20</v>
      </c>
      <c r="BZ10" s="245">
        <v>4</v>
      </c>
      <c r="CA10" s="245">
        <v>2</v>
      </c>
      <c r="CB10" s="245">
        <v>6</v>
      </c>
      <c r="CC10" s="245">
        <v>4</v>
      </c>
      <c r="CD10" s="245">
        <v>4</v>
      </c>
      <c r="CE10" s="245">
        <v>0</v>
      </c>
      <c r="CF10" s="245">
        <v>0</v>
      </c>
      <c r="CG10" s="245">
        <v>20</v>
      </c>
      <c r="CH10" s="245">
        <v>0</v>
      </c>
      <c r="CI10" s="245">
        <v>4</v>
      </c>
      <c r="CJ10" s="245">
        <v>3</v>
      </c>
      <c r="CK10" s="245">
        <v>9</v>
      </c>
      <c r="CL10" s="245">
        <v>12</v>
      </c>
      <c r="CM10" s="245">
        <v>7</v>
      </c>
      <c r="CN10" s="245">
        <v>0</v>
      </c>
      <c r="CO10" s="245">
        <v>35</v>
      </c>
      <c r="CP10" s="245">
        <v>19</v>
      </c>
      <c r="CQ10" s="245">
        <v>16</v>
      </c>
      <c r="CR10" s="245">
        <v>0</v>
      </c>
      <c r="CS10" s="245">
        <v>35</v>
      </c>
      <c r="CT10" s="245">
        <v>0</v>
      </c>
      <c r="CU10" s="245">
        <v>0</v>
      </c>
      <c r="CV10" s="245">
        <v>0</v>
      </c>
      <c r="CW10" s="245">
        <v>0</v>
      </c>
      <c r="CX10" s="245">
        <v>0</v>
      </c>
      <c r="CY10" s="245">
        <v>19</v>
      </c>
      <c r="CZ10" s="245">
        <v>0</v>
      </c>
      <c r="DA10" s="245">
        <v>0</v>
      </c>
      <c r="DB10" s="245">
        <v>19</v>
      </c>
      <c r="DC10" s="245">
        <v>0</v>
      </c>
      <c r="DD10" s="245">
        <v>10</v>
      </c>
      <c r="DE10" s="245">
        <v>1</v>
      </c>
      <c r="DF10" s="245">
        <v>0</v>
      </c>
      <c r="DG10" s="245">
        <v>4</v>
      </c>
      <c r="DH10" s="245">
        <v>1</v>
      </c>
      <c r="DI10" s="245">
        <v>0</v>
      </c>
      <c r="DJ10" s="245">
        <v>0</v>
      </c>
      <c r="DK10" s="245">
        <v>16</v>
      </c>
      <c r="DL10" s="247">
        <v>100</v>
      </c>
      <c r="DM10" s="245">
        <v>0</v>
      </c>
      <c r="DN10" s="245">
        <v>3</v>
      </c>
      <c r="DO10" s="245">
        <v>31</v>
      </c>
      <c r="DP10" s="245">
        <v>17</v>
      </c>
      <c r="DQ10" s="245">
        <v>17</v>
      </c>
      <c r="DR10" s="245">
        <v>0</v>
      </c>
      <c r="DS10" s="245">
        <v>31</v>
      </c>
      <c r="DT10" s="245">
        <v>26</v>
      </c>
      <c r="DU10" s="245">
        <v>4</v>
      </c>
      <c r="DV10" s="245">
        <v>27</v>
      </c>
      <c r="DW10" s="245">
        <v>695</v>
      </c>
      <c r="DX10" s="245">
        <v>17</v>
      </c>
      <c r="DY10" s="245">
        <v>31</v>
      </c>
      <c r="DZ10" s="245">
        <v>15</v>
      </c>
      <c r="EA10" s="245">
        <v>15</v>
      </c>
      <c r="EB10" s="245">
        <v>15</v>
      </c>
      <c r="EC10" s="245">
        <v>19</v>
      </c>
      <c r="ED10" s="245">
        <v>19</v>
      </c>
      <c r="EE10" s="245">
        <v>4</v>
      </c>
      <c r="EF10" s="245">
        <v>4</v>
      </c>
      <c r="EG10" s="245">
        <v>16</v>
      </c>
      <c r="EH10" s="245">
        <v>16</v>
      </c>
      <c r="EI10" s="245">
        <v>0</v>
      </c>
      <c r="EJ10" s="245">
        <v>0</v>
      </c>
      <c r="EK10" s="245">
        <v>3</v>
      </c>
      <c r="EL10" s="245">
        <v>2</v>
      </c>
      <c r="EM10" s="245">
        <v>4</v>
      </c>
      <c r="EN10" s="245">
        <v>1</v>
      </c>
      <c r="EO10" s="245">
        <v>0</v>
      </c>
      <c r="EP10" s="245">
        <v>0</v>
      </c>
      <c r="EQ10" s="245">
        <v>0</v>
      </c>
      <c r="ER10" s="245">
        <v>31</v>
      </c>
      <c r="ES10" s="244" t="s">
        <v>460</v>
      </c>
      <c r="ET10" s="247">
        <v>1</v>
      </c>
      <c r="EU10" s="245">
        <v>16</v>
      </c>
      <c r="EV10" s="245">
        <v>25</v>
      </c>
      <c r="EW10" s="245">
        <v>5</v>
      </c>
      <c r="EX10" s="245">
        <v>0</v>
      </c>
      <c r="EY10" s="245">
        <v>1</v>
      </c>
      <c r="EZ10" s="245">
        <v>3</v>
      </c>
      <c r="FA10" s="245">
        <v>0</v>
      </c>
      <c r="FB10" s="245">
        <v>1</v>
      </c>
      <c r="FC10" s="245">
        <v>0</v>
      </c>
      <c r="FD10" s="245">
        <v>0</v>
      </c>
      <c r="FE10" s="245">
        <v>5</v>
      </c>
      <c r="FF10" s="245">
        <v>1</v>
      </c>
      <c r="FG10" s="245">
        <v>2</v>
      </c>
      <c r="FH10" s="245">
        <v>1</v>
      </c>
      <c r="FI10" s="245">
        <v>1</v>
      </c>
      <c r="FJ10" s="245">
        <v>0</v>
      </c>
      <c r="FK10" s="245">
        <v>0</v>
      </c>
      <c r="FL10" s="245">
        <v>0</v>
      </c>
      <c r="FM10" s="245">
        <v>0</v>
      </c>
      <c r="FN10" s="245">
        <v>0</v>
      </c>
      <c r="FO10" s="245">
        <v>5</v>
      </c>
      <c r="FP10" s="245">
        <v>1</v>
      </c>
      <c r="FQ10" s="245">
        <v>1</v>
      </c>
      <c r="FR10" s="245">
        <v>10</v>
      </c>
      <c r="FS10" s="245">
        <v>1</v>
      </c>
      <c r="FT10" s="245">
        <v>1</v>
      </c>
      <c r="FU10" s="245">
        <v>5</v>
      </c>
      <c r="FV10" s="245">
        <v>6</v>
      </c>
      <c r="FW10" s="245">
        <v>0</v>
      </c>
      <c r="FX10" s="245">
        <v>1</v>
      </c>
      <c r="FY10" s="245">
        <v>26</v>
      </c>
      <c r="FZ10" s="244" t="s">
        <v>461</v>
      </c>
      <c r="GA10" s="247">
        <v>1</v>
      </c>
      <c r="GB10" s="243"/>
      <c r="GC10" s="243"/>
      <c r="GD10" s="243"/>
      <c r="GE10" s="243"/>
      <c r="GF10" s="243"/>
      <c r="GG10" s="244" t="s">
        <v>421</v>
      </c>
      <c r="GH10" s="247">
        <v>3</v>
      </c>
      <c r="GI10" s="243"/>
      <c r="GJ10" s="243"/>
      <c r="GK10" s="244" t="s">
        <v>423</v>
      </c>
      <c r="GL10" s="247">
        <v>5</v>
      </c>
      <c r="GM10" s="243"/>
      <c r="GN10" s="243"/>
      <c r="GO10" s="243"/>
      <c r="GP10" s="243"/>
      <c r="GQ10" s="243"/>
      <c r="GR10" s="243"/>
      <c r="GS10" s="243"/>
      <c r="GT10" s="243"/>
      <c r="GU10" s="243"/>
      <c r="GV10" s="243"/>
      <c r="GW10" s="243"/>
      <c r="GX10" s="243"/>
      <c r="GY10" s="244" t="s">
        <v>488</v>
      </c>
      <c r="GZ10" s="247">
        <v>12</v>
      </c>
      <c r="HA10" s="244" t="s">
        <v>431</v>
      </c>
      <c r="HB10" s="247">
        <v>1</v>
      </c>
      <c r="HC10" s="243"/>
      <c r="HD10" s="243"/>
      <c r="HE10" s="244" t="s">
        <v>433</v>
      </c>
      <c r="HF10" s="247">
        <v>3</v>
      </c>
      <c r="HG10" s="243"/>
      <c r="HH10" s="243"/>
      <c r="HI10" s="243"/>
      <c r="HJ10" s="243"/>
      <c r="HK10" s="243"/>
      <c r="HL10" s="243"/>
      <c r="HM10" s="243"/>
      <c r="HN10" s="243"/>
      <c r="HO10" s="244" t="s">
        <v>462</v>
      </c>
      <c r="HP10" s="247">
        <v>2</v>
      </c>
      <c r="HQ10" s="243"/>
      <c r="HR10" s="243"/>
      <c r="HS10" s="243"/>
      <c r="HT10" s="243"/>
      <c r="HU10" s="243"/>
      <c r="HV10" s="243"/>
      <c r="HW10" s="243"/>
      <c r="HX10" s="244" t="s">
        <v>444</v>
      </c>
      <c r="HY10" s="247">
        <v>2</v>
      </c>
      <c r="HZ10" s="244" t="s">
        <v>445</v>
      </c>
      <c r="IA10" s="247">
        <v>3</v>
      </c>
      <c r="IB10" s="244" t="s">
        <v>446</v>
      </c>
      <c r="IC10" s="247">
        <v>4</v>
      </c>
      <c r="ID10" s="244" t="s">
        <v>489</v>
      </c>
      <c r="IE10" s="247">
        <v>5</v>
      </c>
      <c r="IF10" s="245">
        <v>17</v>
      </c>
      <c r="IG10" s="245">
        <v>60</v>
      </c>
      <c r="IH10" s="245">
        <v>30</v>
      </c>
      <c r="II10" s="245">
        <v>30</v>
      </c>
    </row>
    <row r="11" spans="1:243" x14ac:dyDescent="0.2">
      <c r="A11" s="245">
        <v>5</v>
      </c>
      <c r="B11" s="246">
        <v>44004.714178240742</v>
      </c>
      <c r="C11" s="244" t="s">
        <v>490</v>
      </c>
      <c r="D11" s="244" t="s">
        <v>449</v>
      </c>
      <c r="E11" s="244" t="s">
        <v>491</v>
      </c>
      <c r="F11" s="244" t="s">
        <v>490</v>
      </c>
      <c r="G11" s="244" t="s">
        <v>492</v>
      </c>
      <c r="H11" s="244" t="s">
        <v>452</v>
      </c>
      <c r="I11" s="244" t="s">
        <v>453</v>
      </c>
      <c r="J11" s="244" t="s">
        <v>493</v>
      </c>
      <c r="K11" s="244" t="s">
        <v>494</v>
      </c>
      <c r="L11" s="244" t="s">
        <v>495</v>
      </c>
      <c r="M11" s="244" t="s">
        <v>496</v>
      </c>
      <c r="N11" s="244" t="s">
        <v>497</v>
      </c>
      <c r="O11" s="244" t="s">
        <v>498</v>
      </c>
      <c r="P11" s="245">
        <v>2</v>
      </c>
      <c r="Q11" s="245">
        <v>2</v>
      </c>
      <c r="R11" s="245">
        <v>0</v>
      </c>
      <c r="S11" s="245">
        <v>2</v>
      </c>
      <c r="T11" s="245">
        <v>0</v>
      </c>
      <c r="U11" s="245">
        <v>0</v>
      </c>
      <c r="V11" s="245">
        <v>0</v>
      </c>
      <c r="W11" s="245">
        <v>0</v>
      </c>
      <c r="X11" s="245">
        <v>2</v>
      </c>
      <c r="Y11" s="245">
        <v>0</v>
      </c>
      <c r="Z11" s="245">
        <v>0</v>
      </c>
      <c r="AA11" s="245">
        <v>0</v>
      </c>
      <c r="AB11" s="245">
        <v>2</v>
      </c>
      <c r="AC11" s="245">
        <v>0</v>
      </c>
      <c r="AD11" s="245">
        <v>0</v>
      </c>
      <c r="AE11" s="245">
        <v>28</v>
      </c>
      <c r="AF11" s="247">
        <v>1</v>
      </c>
      <c r="AG11" s="245">
        <v>24</v>
      </c>
      <c r="AH11" s="245">
        <v>6</v>
      </c>
      <c r="AI11" s="245">
        <v>0</v>
      </c>
      <c r="AJ11" s="245">
        <v>6</v>
      </c>
      <c r="AK11" s="245">
        <v>3</v>
      </c>
      <c r="AL11" s="245">
        <v>2</v>
      </c>
      <c r="AM11" s="245">
        <v>0</v>
      </c>
      <c r="AN11" s="245">
        <v>0</v>
      </c>
      <c r="AO11" s="245">
        <v>8</v>
      </c>
      <c r="AP11" s="245">
        <v>23</v>
      </c>
      <c r="AQ11" s="245">
        <v>5</v>
      </c>
      <c r="AR11" s="245">
        <v>0</v>
      </c>
      <c r="AS11" s="245">
        <v>0</v>
      </c>
      <c r="AT11" s="245">
        <v>0</v>
      </c>
      <c r="AU11" s="245">
        <v>1</v>
      </c>
      <c r="AV11" s="245">
        <v>0</v>
      </c>
      <c r="AW11" s="245">
        <v>0</v>
      </c>
      <c r="AX11" s="245">
        <v>0</v>
      </c>
      <c r="AY11" s="245">
        <v>0</v>
      </c>
      <c r="AZ11" s="245">
        <v>0</v>
      </c>
      <c r="BA11" s="245">
        <v>0</v>
      </c>
      <c r="BB11" s="245">
        <v>0</v>
      </c>
      <c r="BC11" s="245">
        <v>10</v>
      </c>
      <c r="BD11" s="245">
        <v>10</v>
      </c>
      <c r="BE11" s="245">
        <v>4</v>
      </c>
      <c r="BF11" s="245">
        <v>24</v>
      </c>
      <c r="BG11" s="245">
        <v>21</v>
      </c>
      <c r="BH11" s="245">
        <v>8</v>
      </c>
      <c r="BI11" s="245">
        <v>0</v>
      </c>
      <c r="BJ11" s="245">
        <v>0</v>
      </c>
      <c r="BK11" s="245">
        <v>0</v>
      </c>
      <c r="BL11" s="245">
        <v>0</v>
      </c>
      <c r="BM11" s="245">
        <v>0</v>
      </c>
      <c r="BN11" s="245">
        <v>0</v>
      </c>
      <c r="BO11" s="245">
        <v>0</v>
      </c>
      <c r="BP11" s="245">
        <v>0</v>
      </c>
      <c r="BQ11" s="245">
        <v>0</v>
      </c>
      <c r="BR11" s="245">
        <v>0</v>
      </c>
      <c r="BS11" s="245">
        <v>1</v>
      </c>
      <c r="BT11" s="245">
        <v>0</v>
      </c>
      <c r="BU11" s="245">
        <v>0</v>
      </c>
      <c r="BV11" s="245">
        <v>0</v>
      </c>
      <c r="BW11" s="245">
        <v>0</v>
      </c>
      <c r="BX11" s="245">
        <v>29</v>
      </c>
      <c r="BY11" s="245">
        <v>8</v>
      </c>
      <c r="BZ11" s="245">
        <v>2</v>
      </c>
      <c r="CA11" s="245">
        <v>0</v>
      </c>
      <c r="CB11" s="245">
        <v>1</v>
      </c>
      <c r="CC11" s="245">
        <v>4</v>
      </c>
      <c r="CD11" s="245">
        <v>1</v>
      </c>
      <c r="CE11" s="245">
        <v>0</v>
      </c>
      <c r="CF11" s="245">
        <v>0</v>
      </c>
      <c r="CG11" s="245">
        <v>8</v>
      </c>
      <c r="CH11" s="245">
        <v>1</v>
      </c>
      <c r="CI11" s="245">
        <v>1</v>
      </c>
      <c r="CJ11" s="245">
        <v>7</v>
      </c>
      <c r="CK11" s="245">
        <v>5</v>
      </c>
      <c r="CL11" s="245">
        <v>13</v>
      </c>
      <c r="CM11" s="245">
        <v>1</v>
      </c>
      <c r="CN11" s="245">
        <v>1</v>
      </c>
      <c r="CO11" s="245">
        <v>29</v>
      </c>
      <c r="CP11" s="245">
        <v>9</v>
      </c>
      <c r="CQ11" s="245">
        <v>20</v>
      </c>
      <c r="CR11" s="245">
        <v>0</v>
      </c>
      <c r="CS11" s="245">
        <v>29</v>
      </c>
      <c r="CT11" s="245">
        <v>0</v>
      </c>
      <c r="CU11" s="245">
        <v>0</v>
      </c>
      <c r="CV11" s="245">
        <v>0</v>
      </c>
      <c r="CW11" s="245">
        <v>0</v>
      </c>
      <c r="CX11" s="245">
        <v>8</v>
      </c>
      <c r="CY11" s="245">
        <v>1</v>
      </c>
      <c r="CZ11" s="245">
        <v>0</v>
      </c>
      <c r="DA11" s="245">
        <v>0</v>
      </c>
      <c r="DB11" s="245">
        <v>9</v>
      </c>
      <c r="DC11" s="245">
        <v>0</v>
      </c>
      <c r="DD11" s="245">
        <v>0</v>
      </c>
      <c r="DE11" s="245">
        <v>19</v>
      </c>
      <c r="DF11" s="245">
        <v>0</v>
      </c>
      <c r="DG11" s="245">
        <v>0</v>
      </c>
      <c r="DH11" s="245">
        <v>1</v>
      </c>
      <c r="DI11" s="245">
        <v>0</v>
      </c>
      <c r="DJ11" s="245">
        <v>0</v>
      </c>
      <c r="DK11" s="245">
        <v>20</v>
      </c>
      <c r="DL11" s="247">
        <v>100</v>
      </c>
      <c r="DM11" s="245">
        <v>0</v>
      </c>
      <c r="DN11" s="245">
        <v>0</v>
      </c>
      <c r="DO11" s="245">
        <v>24</v>
      </c>
      <c r="DP11" s="245">
        <v>4</v>
      </c>
      <c r="DQ11" s="245">
        <v>4</v>
      </c>
      <c r="DR11" s="245">
        <v>0</v>
      </c>
      <c r="DS11" s="245">
        <v>23</v>
      </c>
      <c r="DT11" s="245">
        <v>14</v>
      </c>
      <c r="DU11" s="245">
        <v>0</v>
      </c>
      <c r="DV11" s="245">
        <v>24</v>
      </c>
      <c r="DW11" s="245">
        <v>495</v>
      </c>
      <c r="DX11" s="245">
        <v>12</v>
      </c>
      <c r="DY11" s="245">
        <v>20</v>
      </c>
      <c r="DZ11" s="245">
        <v>21</v>
      </c>
      <c r="EA11" s="245">
        <v>21</v>
      </c>
      <c r="EB11" s="245">
        <v>21</v>
      </c>
      <c r="EC11" s="245">
        <v>8</v>
      </c>
      <c r="ED11" s="245">
        <v>7</v>
      </c>
      <c r="EE11" s="245">
        <v>2</v>
      </c>
      <c r="EF11" s="245">
        <v>2</v>
      </c>
      <c r="EG11" s="245">
        <v>6</v>
      </c>
      <c r="EH11" s="245">
        <v>4</v>
      </c>
      <c r="EI11" s="245">
        <v>0</v>
      </c>
      <c r="EJ11" s="245">
        <v>0</v>
      </c>
      <c r="EK11" s="245">
        <v>7</v>
      </c>
      <c r="EL11" s="245">
        <v>3</v>
      </c>
      <c r="EM11" s="245">
        <v>1</v>
      </c>
      <c r="EN11" s="245">
        <v>0</v>
      </c>
      <c r="EO11" s="245">
        <v>0</v>
      </c>
      <c r="EP11" s="245">
        <v>0</v>
      </c>
      <c r="EQ11" s="245">
        <v>0</v>
      </c>
      <c r="ER11" s="245">
        <v>24</v>
      </c>
      <c r="ES11" s="244" t="s">
        <v>460</v>
      </c>
      <c r="ET11" s="247">
        <v>1</v>
      </c>
      <c r="EU11" s="245">
        <v>0</v>
      </c>
      <c r="EV11" s="245">
        <v>15</v>
      </c>
      <c r="EW11" s="245">
        <v>3</v>
      </c>
      <c r="EX11" s="245">
        <v>0</v>
      </c>
      <c r="EY11" s="245">
        <v>0</v>
      </c>
      <c r="EZ11" s="245">
        <v>0</v>
      </c>
      <c r="FA11" s="245">
        <v>2</v>
      </c>
      <c r="FB11" s="245">
        <v>0</v>
      </c>
      <c r="FC11" s="245">
        <v>1</v>
      </c>
      <c r="FD11" s="245">
        <v>0</v>
      </c>
      <c r="FE11" s="245">
        <v>3</v>
      </c>
      <c r="FF11" s="245">
        <v>2</v>
      </c>
      <c r="FG11" s="245">
        <v>1</v>
      </c>
      <c r="FH11" s="245">
        <v>0</v>
      </c>
      <c r="FI11" s="245">
        <v>0</v>
      </c>
      <c r="FJ11" s="245">
        <v>0</v>
      </c>
      <c r="FK11" s="245">
        <v>0</v>
      </c>
      <c r="FL11" s="245">
        <v>0</v>
      </c>
      <c r="FM11" s="245">
        <v>0</v>
      </c>
      <c r="FN11" s="245">
        <v>0</v>
      </c>
      <c r="FO11" s="245">
        <v>3</v>
      </c>
      <c r="FP11" s="245">
        <v>0</v>
      </c>
      <c r="FQ11" s="245">
        <v>1</v>
      </c>
      <c r="FR11" s="245">
        <v>3</v>
      </c>
      <c r="FS11" s="245">
        <v>8</v>
      </c>
      <c r="FT11" s="245">
        <v>3</v>
      </c>
      <c r="FU11" s="245">
        <v>1</v>
      </c>
      <c r="FV11" s="245">
        <v>3</v>
      </c>
      <c r="FW11" s="245">
        <v>0</v>
      </c>
      <c r="FX11" s="245">
        <v>2</v>
      </c>
      <c r="FY11" s="245">
        <v>21</v>
      </c>
      <c r="FZ11" s="244" t="s">
        <v>499</v>
      </c>
      <c r="GA11" s="247">
        <v>2</v>
      </c>
      <c r="GB11" s="243"/>
      <c r="GC11" s="243"/>
      <c r="GD11" s="243"/>
      <c r="GE11" s="243"/>
      <c r="GF11" s="243"/>
      <c r="GG11" s="243"/>
      <c r="GH11" s="243"/>
      <c r="GI11" s="243"/>
      <c r="GJ11" s="243"/>
      <c r="GK11" s="243"/>
      <c r="GL11" s="243"/>
      <c r="GM11" s="243"/>
      <c r="GN11" s="243"/>
      <c r="GO11" s="243"/>
      <c r="GP11" s="243"/>
      <c r="GQ11" s="243"/>
      <c r="GR11" s="243"/>
      <c r="GS11" s="243"/>
      <c r="GT11" s="243"/>
      <c r="GU11" s="243"/>
      <c r="GV11" s="243"/>
      <c r="GW11" s="244" t="s">
        <v>429</v>
      </c>
      <c r="GX11" s="247">
        <v>11</v>
      </c>
      <c r="GY11" s="243"/>
      <c r="GZ11" s="243"/>
      <c r="HA11" s="243"/>
      <c r="HB11" s="243"/>
      <c r="HC11" s="243"/>
      <c r="HD11" s="243"/>
      <c r="HE11" s="244" t="s">
        <v>433</v>
      </c>
      <c r="HF11" s="247">
        <v>3</v>
      </c>
      <c r="HG11" s="243"/>
      <c r="HH11" s="243"/>
      <c r="HI11" s="243"/>
      <c r="HJ11" s="243"/>
      <c r="HK11" s="243"/>
      <c r="HL11" s="243"/>
      <c r="HM11" s="243"/>
      <c r="HN11" s="243"/>
      <c r="HO11" s="244" t="s">
        <v>462</v>
      </c>
      <c r="HP11" s="247">
        <v>2</v>
      </c>
      <c r="HQ11" s="243"/>
      <c r="HR11" s="243"/>
      <c r="HS11" s="243"/>
      <c r="HT11" s="243"/>
      <c r="HU11" s="243"/>
      <c r="HV11" s="243"/>
      <c r="HW11" s="243"/>
      <c r="HX11" s="244" t="s">
        <v>444</v>
      </c>
      <c r="HY11" s="247">
        <v>2</v>
      </c>
      <c r="HZ11" s="244" t="s">
        <v>445</v>
      </c>
      <c r="IA11" s="247">
        <v>3</v>
      </c>
      <c r="IB11" s="244" t="s">
        <v>446</v>
      </c>
      <c r="IC11" s="247">
        <v>4</v>
      </c>
      <c r="ID11" s="243"/>
      <c r="IE11" s="243"/>
      <c r="IF11" s="243"/>
      <c r="IG11" s="243"/>
      <c r="IH11" s="243"/>
      <c r="II11" s="243"/>
    </row>
    <row r="12" spans="1:243" x14ac:dyDescent="0.2">
      <c r="A12" s="245">
        <v>6</v>
      </c>
      <c r="B12" s="246">
        <v>44005.625694444447</v>
      </c>
      <c r="C12" s="244" t="s">
        <v>500</v>
      </c>
      <c r="D12" s="244" t="s">
        <v>449</v>
      </c>
      <c r="E12" s="244" t="s">
        <v>501</v>
      </c>
      <c r="F12" s="244" t="s">
        <v>500</v>
      </c>
      <c r="G12" s="244" t="s">
        <v>502</v>
      </c>
      <c r="H12" s="244" t="s">
        <v>452</v>
      </c>
      <c r="I12" s="244" t="s">
        <v>453</v>
      </c>
      <c r="J12" s="244" t="s">
        <v>503</v>
      </c>
      <c r="K12" s="244" t="s">
        <v>503</v>
      </c>
      <c r="L12" s="244" t="s">
        <v>504</v>
      </c>
      <c r="M12" s="244" t="s">
        <v>505</v>
      </c>
      <c r="N12" s="244" t="s">
        <v>506</v>
      </c>
      <c r="O12" s="244" t="s">
        <v>507</v>
      </c>
      <c r="P12" s="245">
        <v>7</v>
      </c>
      <c r="Q12" s="245">
        <v>8</v>
      </c>
      <c r="R12" s="245">
        <v>0</v>
      </c>
      <c r="S12" s="245">
        <v>8</v>
      </c>
      <c r="T12" s="245">
        <v>0</v>
      </c>
      <c r="U12" s="245">
        <v>0</v>
      </c>
      <c r="V12" s="245">
        <v>0</v>
      </c>
      <c r="W12" s="245">
        <v>0</v>
      </c>
      <c r="X12" s="245">
        <v>5</v>
      </c>
      <c r="Y12" s="245">
        <v>3</v>
      </c>
      <c r="Z12" s="245">
        <v>0</v>
      </c>
      <c r="AA12" s="245">
        <v>0</v>
      </c>
      <c r="AB12" s="245">
        <v>8</v>
      </c>
      <c r="AC12" s="245">
        <v>0</v>
      </c>
      <c r="AD12" s="245">
        <v>0</v>
      </c>
      <c r="AE12" s="245">
        <v>33</v>
      </c>
      <c r="AF12" s="247">
        <v>1.1000000000000001</v>
      </c>
      <c r="AG12" s="245">
        <v>198</v>
      </c>
      <c r="AH12" s="245">
        <v>66</v>
      </c>
      <c r="AI12" s="245">
        <v>0</v>
      </c>
      <c r="AJ12" s="245">
        <v>66</v>
      </c>
      <c r="AK12" s="245">
        <v>2</v>
      </c>
      <c r="AL12" s="245">
        <v>10</v>
      </c>
      <c r="AM12" s="245">
        <v>4</v>
      </c>
      <c r="AN12" s="245">
        <v>6</v>
      </c>
      <c r="AO12" s="245">
        <v>16</v>
      </c>
      <c r="AP12" s="245">
        <v>124</v>
      </c>
      <c r="AQ12" s="245">
        <v>0</v>
      </c>
      <c r="AR12" s="245">
        <v>0</v>
      </c>
      <c r="AS12" s="245">
        <v>3</v>
      </c>
      <c r="AT12" s="245">
        <v>0</v>
      </c>
      <c r="AU12" s="245">
        <v>1</v>
      </c>
      <c r="AV12" s="245">
        <v>2</v>
      </c>
      <c r="AW12" s="245">
        <v>4</v>
      </c>
      <c r="AX12" s="245">
        <v>2</v>
      </c>
      <c r="AY12" s="245">
        <v>1</v>
      </c>
      <c r="AZ12" s="245">
        <v>1</v>
      </c>
      <c r="BA12" s="245">
        <v>60</v>
      </c>
      <c r="BB12" s="245">
        <v>107</v>
      </c>
      <c r="BC12" s="245">
        <v>25</v>
      </c>
      <c r="BD12" s="245">
        <v>5</v>
      </c>
      <c r="BE12" s="245">
        <v>1</v>
      </c>
      <c r="BF12" s="245">
        <v>198</v>
      </c>
      <c r="BG12" s="245">
        <v>193</v>
      </c>
      <c r="BH12" s="245">
        <v>9</v>
      </c>
      <c r="BI12" s="245">
        <v>2</v>
      </c>
      <c r="BJ12" s="245">
        <v>1</v>
      </c>
      <c r="BK12" s="245">
        <v>0</v>
      </c>
      <c r="BL12" s="245">
        <v>0</v>
      </c>
      <c r="BM12" s="245">
        <v>0</v>
      </c>
      <c r="BN12" s="245">
        <v>1</v>
      </c>
      <c r="BO12" s="245">
        <v>0</v>
      </c>
      <c r="BP12" s="245">
        <v>0</v>
      </c>
      <c r="BQ12" s="245">
        <v>0</v>
      </c>
      <c r="BR12" s="245">
        <v>1</v>
      </c>
      <c r="BS12" s="245">
        <v>0</v>
      </c>
      <c r="BT12" s="245">
        <v>0</v>
      </c>
      <c r="BU12" s="245">
        <v>2</v>
      </c>
      <c r="BV12" s="245">
        <v>3</v>
      </c>
      <c r="BW12" s="245">
        <v>0</v>
      </c>
      <c r="BX12" s="245">
        <v>230</v>
      </c>
      <c r="BY12" s="245">
        <v>84</v>
      </c>
      <c r="BZ12" s="245">
        <v>8</v>
      </c>
      <c r="CA12" s="245">
        <v>15</v>
      </c>
      <c r="CB12" s="245">
        <v>19</v>
      </c>
      <c r="CC12" s="245">
        <v>15</v>
      </c>
      <c r="CD12" s="245">
        <v>18</v>
      </c>
      <c r="CE12" s="245">
        <v>9</v>
      </c>
      <c r="CF12" s="245">
        <v>0</v>
      </c>
      <c r="CG12" s="245">
        <v>84</v>
      </c>
      <c r="CH12" s="245">
        <v>2</v>
      </c>
      <c r="CI12" s="245">
        <v>8</v>
      </c>
      <c r="CJ12" s="245">
        <v>38</v>
      </c>
      <c r="CK12" s="245">
        <v>50</v>
      </c>
      <c r="CL12" s="245">
        <v>52</v>
      </c>
      <c r="CM12" s="245">
        <v>53</v>
      </c>
      <c r="CN12" s="245">
        <v>27</v>
      </c>
      <c r="CO12" s="245">
        <v>230</v>
      </c>
      <c r="CP12" s="245">
        <v>17</v>
      </c>
      <c r="CQ12" s="245">
        <v>213</v>
      </c>
      <c r="CR12" s="245">
        <v>0</v>
      </c>
      <c r="CS12" s="245">
        <v>230</v>
      </c>
      <c r="CT12" s="245">
        <v>1</v>
      </c>
      <c r="CU12" s="245">
        <v>5</v>
      </c>
      <c r="CV12" s="245">
        <v>4</v>
      </c>
      <c r="CW12" s="245">
        <v>0</v>
      </c>
      <c r="CX12" s="245">
        <v>3</v>
      </c>
      <c r="CY12" s="245">
        <v>4</v>
      </c>
      <c r="CZ12" s="245">
        <v>0</v>
      </c>
      <c r="DA12" s="245">
        <v>0</v>
      </c>
      <c r="DB12" s="245">
        <v>17</v>
      </c>
      <c r="DC12" s="245">
        <v>1</v>
      </c>
      <c r="DD12" s="245">
        <v>6</v>
      </c>
      <c r="DE12" s="245">
        <v>175</v>
      </c>
      <c r="DF12" s="245">
        <v>1</v>
      </c>
      <c r="DG12" s="245">
        <v>29</v>
      </c>
      <c r="DH12" s="245">
        <v>1</v>
      </c>
      <c r="DI12" s="245">
        <v>0</v>
      </c>
      <c r="DJ12" s="245">
        <v>0</v>
      </c>
      <c r="DK12" s="245">
        <v>213</v>
      </c>
      <c r="DL12" s="247">
        <v>97.5</v>
      </c>
      <c r="DM12" s="245">
        <v>1</v>
      </c>
      <c r="DN12" s="245">
        <v>3</v>
      </c>
      <c r="DO12" s="245">
        <v>196</v>
      </c>
      <c r="DP12" s="245">
        <v>59</v>
      </c>
      <c r="DQ12" s="245">
        <v>58</v>
      </c>
      <c r="DR12" s="245">
        <v>0</v>
      </c>
      <c r="DS12" s="245">
        <v>198</v>
      </c>
      <c r="DT12" s="245">
        <v>123</v>
      </c>
      <c r="DU12" s="245">
        <v>167</v>
      </c>
      <c r="DV12" s="245">
        <v>31</v>
      </c>
      <c r="DW12" s="245">
        <v>3060</v>
      </c>
      <c r="DX12" s="245">
        <v>11</v>
      </c>
      <c r="DY12" s="245">
        <v>52</v>
      </c>
      <c r="DZ12" s="245">
        <v>146</v>
      </c>
      <c r="EA12" s="245">
        <v>145</v>
      </c>
      <c r="EB12" s="245">
        <v>145</v>
      </c>
      <c r="EC12" s="245">
        <v>73</v>
      </c>
      <c r="ED12" s="245">
        <v>69</v>
      </c>
      <c r="EE12" s="245">
        <v>4</v>
      </c>
      <c r="EF12" s="245">
        <v>4</v>
      </c>
      <c r="EG12" s="245">
        <v>76</v>
      </c>
      <c r="EH12" s="245">
        <v>73</v>
      </c>
      <c r="EI12" s="245">
        <v>0</v>
      </c>
      <c r="EJ12" s="245">
        <v>0</v>
      </c>
      <c r="EK12" s="245">
        <v>1</v>
      </c>
      <c r="EL12" s="245">
        <v>1</v>
      </c>
      <c r="EM12" s="245">
        <v>26</v>
      </c>
      <c r="EN12" s="245">
        <v>6</v>
      </c>
      <c r="EO12" s="245">
        <v>5</v>
      </c>
      <c r="EP12" s="245">
        <v>5</v>
      </c>
      <c r="EQ12" s="245">
        <v>8</v>
      </c>
      <c r="ER12" s="245">
        <v>198</v>
      </c>
      <c r="ES12" s="244" t="s">
        <v>462</v>
      </c>
      <c r="ET12" s="247">
        <v>2</v>
      </c>
      <c r="EU12" s="243"/>
      <c r="EV12" s="245">
        <v>73</v>
      </c>
      <c r="EW12" s="245">
        <v>34</v>
      </c>
      <c r="EX12" s="245">
        <v>15</v>
      </c>
      <c r="EY12" s="245">
        <v>1</v>
      </c>
      <c r="EZ12" s="245">
        <v>6</v>
      </c>
      <c r="FA12" s="245">
        <v>0</v>
      </c>
      <c r="FB12" s="245">
        <v>3</v>
      </c>
      <c r="FC12" s="245">
        <v>6</v>
      </c>
      <c r="FD12" s="245">
        <v>3</v>
      </c>
      <c r="FE12" s="245">
        <v>34</v>
      </c>
      <c r="FF12" s="245">
        <v>7</v>
      </c>
      <c r="FG12" s="245">
        <v>3</v>
      </c>
      <c r="FH12" s="245">
        <v>2</v>
      </c>
      <c r="FI12" s="245">
        <v>2</v>
      </c>
      <c r="FJ12" s="245">
        <v>5</v>
      </c>
      <c r="FK12" s="245">
        <v>12</v>
      </c>
      <c r="FL12" s="245">
        <v>1</v>
      </c>
      <c r="FM12" s="245">
        <v>1</v>
      </c>
      <c r="FN12" s="245">
        <v>1</v>
      </c>
      <c r="FO12" s="245">
        <v>34</v>
      </c>
      <c r="FP12" s="245">
        <v>0</v>
      </c>
      <c r="FQ12" s="245">
        <v>15</v>
      </c>
      <c r="FR12" s="245">
        <v>27</v>
      </c>
      <c r="FS12" s="245">
        <v>23</v>
      </c>
      <c r="FT12" s="245">
        <v>25</v>
      </c>
      <c r="FU12" s="245">
        <v>30</v>
      </c>
      <c r="FV12" s="245">
        <v>33</v>
      </c>
      <c r="FW12" s="245">
        <v>4</v>
      </c>
      <c r="FX12" s="245">
        <v>7</v>
      </c>
      <c r="FY12" s="245">
        <v>164</v>
      </c>
      <c r="FZ12" s="244" t="s">
        <v>461</v>
      </c>
      <c r="GA12" s="247">
        <v>1</v>
      </c>
      <c r="GB12" s="243"/>
      <c r="GC12" s="243"/>
      <c r="GD12" s="243"/>
      <c r="GE12" s="243"/>
      <c r="GF12" s="243"/>
      <c r="GG12" s="243"/>
      <c r="GH12" s="243"/>
      <c r="GI12" s="243"/>
      <c r="GJ12" s="243"/>
      <c r="GK12" s="244" t="s">
        <v>423</v>
      </c>
      <c r="GL12" s="247">
        <v>5</v>
      </c>
      <c r="GM12" s="243"/>
      <c r="GN12" s="243"/>
      <c r="GO12" s="243"/>
      <c r="GP12" s="243"/>
      <c r="GQ12" s="243"/>
      <c r="GR12" s="243"/>
      <c r="GS12" s="244" t="s">
        <v>427</v>
      </c>
      <c r="GT12" s="247">
        <v>9</v>
      </c>
      <c r="GU12" s="244" t="s">
        <v>428</v>
      </c>
      <c r="GV12" s="247">
        <v>10</v>
      </c>
      <c r="GW12" s="243"/>
      <c r="GX12" s="243"/>
      <c r="GY12" s="244" t="s">
        <v>508</v>
      </c>
      <c r="GZ12" s="247">
        <v>12</v>
      </c>
      <c r="HA12" s="243"/>
      <c r="HB12" s="243"/>
      <c r="HC12" s="243"/>
      <c r="HD12" s="243"/>
      <c r="HE12" s="244" t="s">
        <v>433</v>
      </c>
      <c r="HF12" s="247">
        <v>3</v>
      </c>
      <c r="HG12" s="243"/>
      <c r="HH12" s="243"/>
      <c r="HI12" s="243"/>
      <c r="HJ12" s="243"/>
      <c r="HK12" s="243"/>
      <c r="HL12" s="243"/>
      <c r="HM12" s="243"/>
      <c r="HN12" s="243"/>
      <c r="HO12" s="244" t="s">
        <v>462</v>
      </c>
      <c r="HP12" s="247">
        <v>2</v>
      </c>
      <c r="HQ12" s="243"/>
      <c r="HR12" s="243"/>
      <c r="HS12" s="243"/>
      <c r="HT12" s="243"/>
      <c r="HU12" s="243"/>
      <c r="HV12" s="243"/>
      <c r="HW12" s="243"/>
      <c r="HX12" s="243"/>
      <c r="HY12" s="243"/>
      <c r="HZ12" s="243"/>
      <c r="IA12" s="243"/>
      <c r="IB12" s="243"/>
      <c r="IC12" s="243"/>
      <c r="ID12" s="243"/>
      <c r="IE12" s="243"/>
      <c r="IF12" s="243"/>
      <c r="IG12" s="243"/>
      <c r="IH12" s="243"/>
      <c r="II12" s="243"/>
    </row>
    <row r="13" spans="1:243" x14ac:dyDescent="0.2">
      <c r="A13" s="245">
        <v>7</v>
      </c>
      <c r="B13" s="246">
        <v>44006.435462962967</v>
      </c>
      <c r="C13" s="244" t="s">
        <v>509</v>
      </c>
      <c r="D13" s="244" t="s">
        <v>449</v>
      </c>
      <c r="E13" s="244" t="s">
        <v>510</v>
      </c>
      <c r="F13" s="244" t="s">
        <v>509</v>
      </c>
      <c r="G13" s="244" t="s">
        <v>511</v>
      </c>
      <c r="H13" s="244" t="s">
        <v>452</v>
      </c>
      <c r="I13" s="244" t="s">
        <v>453</v>
      </c>
      <c r="J13" s="244" t="s">
        <v>512</v>
      </c>
      <c r="K13" s="244" t="s">
        <v>513</v>
      </c>
      <c r="L13" s="244" t="s">
        <v>514</v>
      </c>
      <c r="M13" s="244" t="s">
        <v>515</v>
      </c>
      <c r="N13" s="244" t="s">
        <v>516</v>
      </c>
      <c r="O13" s="244" t="s">
        <v>517</v>
      </c>
      <c r="P13" s="245">
        <v>2</v>
      </c>
      <c r="Q13" s="245">
        <v>1</v>
      </c>
      <c r="R13" s="245">
        <v>0</v>
      </c>
      <c r="S13" s="245">
        <v>1</v>
      </c>
      <c r="T13" s="245">
        <v>0</v>
      </c>
      <c r="U13" s="245">
        <v>0</v>
      </c>
      <c r="V13" s="245">
        <v>0</v>
      </c>
      <c r="W13" s="245">
        <v>0</v>
      </c>
      <c r="X13" s="245">
        <v>1</v>
      </c>
      <c r="Y13" s="245">
        <v>0</v>
      </c>
      <c r="Z13" s="245">
        <v>0</v>
      </c>
      <c r="AA13" s="245">
        <v>0</v>
      </c>
      <c r="AB13" s="245">
        <v>1</v>
      </c>
      <c r="AC13" s="245">
        <v>0</v>
      </c>
      <c r="AD13" s="245">
        <v>0</v>
      </c>
      <c r="AE13" s="245">
        <v>20</v>
      </c>
      <c r="AF13" s="247">
        <v>1</v>
      </c>
      <c r="AG13" s="245">
        <v>15</v>
      </c>
      <c r="AH13" s="245">
        <v>3</v>
      </c>
      <c r="AI13" s="245">
        <v>0</v>
      </c>
      <c r="AJ13" s="245">
        <v>0</v>
      </c>
      <c r="AK13" s="245">
        <v>0</v>
      </c>
      <c r="AL13" s="245">
        <v>3</v>
      </c>
      <c r="AM13" s="245">
        <v>1</v>
      </c>
      <c r="AN13" s="245">
        <v>3</v>
      </c>
      <c r="AO13" s="245">
        <v>1</v>
      </c>
      <c r="AP13" s="245">
        <v>15</v>
      </c>
      <c r="AQ13" s="245">
        <v>0</v>
      </c>
      <c r="AR13" s="245">
        <v>1</v>
      </c>
      <c r="AS13" s="245">
        <v>0</v>
      </c>
      <c r="AT13" s="245">
        <v>0</v>
      </c>
      <c r="AU13" s="245">
        <v>3</v>
      </c>
      <c r="AV13" s="245">
        <v>0</v>
      </c>
      <c r="AW13" s="245">
        <v>2</v>
      </c>
      <c r="AX13" s="245">
        <v>5</v>
      </c>
      <c r="AY13" s="245">
        <v>0</v>
      </c>
      <c r="AZ13" s="245">
        <v>1</v>
      </c>
      <c r="BA13" s="245">
        <v>0</v>
      </c>
      <c r="BB13" s="245">
        <v>0</v>
      </c>
      <c r="BC13" s="245">
        <v>3</v>
      </c>
      <c r="BD13" s="245">
        <v>6</v>
      </c>
      <c r="BE13" s="245">
        <v>6</v>
      </c>
      <c r="BF13" s="245">
        <v>15</v>
      </c>
      <c r="BG13" s="245">
        <v>15</v>
      </c>
      <c r="BH13" s="243"/>
      <c r="BI13" s="243"/>
      <c r="BJ13" s="243"/>
      <c r="BK13" s="243"/>
      <c r="BL13" s="243"/>
      <c r="BM13" s="243"/>
      <c r="BN13" s="243"/>
      <c r="BO13" s="243"/>
      <c r="BP13" s="243"/>
      <c r="BQ13" s="243"/>
      <c r="BR13" s="243"/>
      <c r="BS13" s="243"/>
      <c r="BT13" s="243"/>
      <c r="BU13" s="243"/>
      <c r="BV13" s="243"/>
      <c r="BW13" s="243"/>
      <c r="BX13" s="245">
        <v>15</v>
      </c>
      <c r="BY13" s="245">
        <v>3</v>
      </c>
      <c r="BZ13" s="243"/>
      <c r="CA13" s="243"/>
      <c r="CB13" s="245">
        <v>1</v>
      </c>
      <c r="CC13" s="245">
        <v>1</v>
      </c>
      <c r="CD13" s="245">
        <v>1</v>
      </c>
      <c r="CE13" s="243"/>
      <c r="CF13" s="243"/>
      <c r="CG13" s="245">
        <v>3</v>
      </c>
      <c r="CH13" s="245">
        <v>0</v>
      </c>
      <c r="CI13" s="245">
        <v>0</v>
      </c>
      <c r="CJ13" s="245">
        <v>1</v>
      </c>
      <c r="CK13" s="245">
        <v>0</v>
      </c>
      <c r="CL13" s="245">
        <v>2</v>
      </c>
      <c r="CM13" s="245">
        <v>10</v>
      </c>
      <c r="CN13" s="245">
        <v>2</v>
      </c>
      <c r="CO13" s="245">
        <v>15</v>
      </c>
      <c r="CP13" s="245">
        <v>0</v>
      </c>
      <c r="CQ13" s="245">
        <v>15</v>
      </c>
      <c r="CR13" s="245">
        <v>0</v>
      </c>
      <c r="CS13" s="245">
        <v>15</v>
      </c>
      <c r="CT13" s="245">
        <v>0</v>
      </c>
      <c r="CU13" s="245">
        <v>0</v>
      </c>
      <c r="CV13" s="245">
        <v>0</v>
      </c>
      <c r="CW13" s="245">
        <v>0</v>
      </c>
      <c r="CX13" s="245">
        <v>0</v>
      </c>
      <c r="CY13" s="245">
        <v>0</v>
      </c>
      <c r="CZ13" s="245">
        <v>0</v>
      </c>
      <c r="DA13" s="245">
        <v>0</v>
      </c>
      <c r="DB13" s="245">
        <v>0</v>
      </c>
      <c r="DC13" s="243"/>
      <c r="DD13" s="243"/>
      <c r="DE13" s="245">
        <v>15</v>
      </c>
      <c r="DF13" s="243"/>
      <c r="DG13" s="243"/>
      <c r="DH13" s="243"/>
      <c r="DI13" s="243"/>
      <c r="DJ13" s="243"/>
      <c r="DK13" s="245">
        <v>15</v>
      </c>
      <c r="DL13" s="247">
        <v>66</v>
      </c>
      <c r="DM13" s="245">
        <v>0</v>
      </c>
      <c r="DN13" s="245">
        <v>0</v>
      </c>
      <c r="DO13" s="245">
        <v>15</v>
      </c>
      <c r="DP13" s="245">
        <v>0</v>
      </c>
      <c r="DQ13" s="245">
        <v>0</v>
      </c>
      <c r="DR13" s="245">
        <v>0</v>
      </c>
      <c r="DS13" s="245">
        <v>15</v>
      </c>
      <c r="DT13" s="245">
        <v>15</v>
      </c>
      <c r="DU13" s="245">
        <v>0</v>
      </c>
      <c r="DV13" s="245">
        <v>15</v>
      </c>
      <c r="DW13" s="245">
        <v>347</v>
      </c>
      <c r="DX13" s="245">
        <v>13</v>
      </c>
      <c r="DY13" s="245">
        <v>9</v>
      </c>
      <c r="DZ13" s="245">
        <v>12</v>
      </c>
      <c r="EA13" s="245">
        <v>12</v>
      </c>
      <c r="EB13" s="245">
        <v>12</v>
      </c>
      <c r="EC13" s="245">
        <v>2</v>
      </c>
      <c r="ED13" s="245">
        <v>2</v>
      </c>
      <c r="EE13" s="245">
        <v>0</v>
      </c>
      <c r="EF13" s="245">
        <v>0</v>
      </c>
      <c r="EG13" s="245">
        <v>0</v>
      </c>
      <c r="EH13" s="245">
        <v>0</v>
      </c>
      <c r="EI13" s="245">
        <v>15</v>
      </c>
      <c r="EJ13" s="245">
        <v>0</v>
      </c>
      <c r="EK13" s="245">
        <v>1</v>
      </c>
      <c r="EL13" s="245">
        <v>1</v>
      </c>
      <c r="EM13" s="245">
        <v>1</v>
      </c>
      <c r="EN13" s="245">
        <v>0</v>
      </c>
      <c r="EO13" s="245">
        <v>0</v>
      </c>
      <c r="EP13" s="245">
        <v>0</v>
      </c>
      <c r="EQ13" s="245">
        <v>0</v>
      </c>
      <c r="ER13" s="245">
        <v>15</v>
      </c>
      <c r="ES13" s="244" t="s">
        <v>462</v>
      </c>
      <c r="ET13" s="247">
        <v>2</v>
      </c>
      <c r="EU13" s="243"/>
      <c r="EV13" s="245">
        <v>5</v>
      </c>
      <c r="EW13" s="245">
        <v>1</v>
      </c>
      <c r="EX13" s="243"/>
      <c r="EY13" s="243"/>
      <c r="EZ13" s="243"/>
      <c r="FA13" s="245">
        <v>1</v>
      </c>
      <c r="FB13" s="243"/>
      <c r="FC13" s="243"/>
      <c r="FD13" s="243"/>
      <c r="FE13" s="245">
        <v>1</v>
      </c>
      <c r="FF13" s="243"/>
      <c r="FG13" s="245">
        <v>1</v>
      </c>
      <c r="FH13" s="243"/>
      <c r="FI13" s="243"/>
      <c r="FJ13" s="243"/>
      <c r="FK13" s="243"/>
      <c r="FL13" s="243"/>
      <c r="FM13" s="243"/>
      <c r="FN13" s="243"/>
      <c r="FO13" s="245">
        <v>1</v>
      </c>
      <c r="FP13" s="243"/>
      <c r="FQ13" s="243"/>
      <c r="FR13" s="245">
        <v>2</v>
      </c>
      <c r="FS13" s="245">
        <v>2</v>
      </c>
      <c r="FT13" s="245">
        <v>3</v>
      </c>
      <c r="FU13" s="245">
        <v>1</v>
      </c>
      <c r="FV13" s="245">
        <v>4</v>
      </c>
      <c r="FW13" s="245">
        <v>2</v>
      </c>
      <c r="FX13" s="243"/>
      <c r="FY13" s="245">
        <v>14</v>
      </c>
      <c r="FZ13" s="244" t="s">
        <v>418</v>
      </c>
      <c r="GA13" s="247">
        <v>16</v>
      </c>
      <c r="GB13" s="244" t="s">
        <v>518</v>
      </c>
      <c r="GC13" s="243"/>
      <c r="GD13" s="243"/>
      <c r="GE13" s="243"/>
      <c r="GF13" s="243"/>
      <c r="GG13" s="243"/>
      <c r="GH13" s="243"/>
      <c r="GI13" s="243"/>
      <c r="GJ13" s="243"/>
      <c r="GK13" s="243"/>
      <c r="GL13" s="243"/>
      <c r="GM13" s="243"/>
      <c r="GN13" s="243"/>
      <c r="GO13" s="243"/>
      <c r="GP13" s="243"/>
      <c r="GQ13" s="243"/>
      <c r="GR13" s="243"/>
      <c r="GS13" s="243"/>
      <c r="GT13" s="243"/>
      <c r="GU13" s="244" t="s">
        <v>428</v>
      </c>
      <c r="GV13" s="247">
        <v>10</v>
      </c>
      <c r="GW13" s="243"/>
      <c r="GX13" s="243"/>
      <c r="GY13" s="243"/>
      <c r="GZ13" s="243"/>
      <c r="HA13" s="244" t="s">
        <v>431</v>
      </c>
      <c r="HB13" s="247">
        <v>1</v>
      </c>
      <c r="HC13" s="243"/>
      <c r="HD13" s="243"/>
      <c r="HE13" s="243"/>
      <c r="HF13" s="243"/>
      <c r="HG13" s="243"/>
      <c r="HH13" s="243"/>
      <c r="HI13" s="243"/>
      <c r="HJ13" s="243"/>
      <c r="HK13" s="243"/>
      <c r="HL13" s="243"/>
      <c r="HM13" s="243"/>
      <c r="HN13" s="243"/>
      <c r="HO13" s="244" t="s">
        <v>462</v>
      </c>
      <c r="HP13" s="247">
        <v>2</v>
      </c>
      <c r="HQ13" s="243"/>
      <c r="HR13" s="243"/>
      <c r="HS13" s="243"/>
      <c r="HT13" s="243"/>
      <c r="HU13" s="243"/>
      <c r="HV13" s="243"/>
      <c r="HW13" s="243"/>
      <c r="HX13" s="243"/>
      <c r="HY13" s="243"/>
      <c r="HZ13" s="243"/>
      <c r="IA13" s="243"/>
      <c r="IB13" s="243"/>
      <c r="IC13" s="243"/>
      <c r="ID13" s="243"/>
      <c r="IE13" s="243"/>
      <c r="IF13" s="243"/>
      <c r="IG13" s="243"/>
      <c r="IH13" s="243"/>
      <c r="II13" s="243"/>
    </row>
    <row r="14" spans="1:243" x14ac:dyDescent="0.2">
      <c r="A14" s="245">
        <v>8</v>
      </c>
      <c r="B14" s="246">
        <v>44007.623738425929</v>
      </c>
      <c r="C14" s="244" t="s">
        <v>519</v>
      </c>
      <c r="D14" s="244" t="s">
        <v>449</v>
      </c>
      <c r="E14" s="244" t="s">
        <v>520</v>
      </c>
      <c r="F14" s="244" t="s">
        <v>519</v>
      </c>
      <c r="G14" s="244" t="s">
        <v>521</v>
      </c>
      <c r="H14" s="244" t="s">
        <v>452</v>
      </c>
      <c r="I14" s="244" t="s">
        <v>453</v>
      </c>
      <c r="J14" s="243"/>
      <c r="K14" s="244" t="s">
        <v>522</v>
      </c>
      <c r="L14" s="244" t="s">
        <v>523</v>
      </c>
      <c r="M14" s="244" t="s">
        <v>524</v>
      </c>
      <c r="N14" s="244" t="s">
        <v>525</v>
      </c>
      <c r="O14" s="244" t="s">
        <v>526</v>
      </c>
      <c r="P14" s="245">
        <v>4</v>
      </c>
      <c r="Q14" s="245">
        <v>0</v>
      </c>
      <c r="R14" s="245">
        <v>5</v>
      </c>
      <c r="S14" s="245">
        <v>5</v>
      </c>
      <c r="T14" s="245">
        <v>0</v>
      </c>
      <c r="U14" s="245">
        <v>0</v>
      </c>
      <c r="V14" s="245">
        <v>0</v>
      </c>
      <c r="W14" s="245">
        <v>1</v>
      </c>
      <c r="X14" s="245">
        <v>2</v>
      </c>
      <c r="Y14" s="245">
        <v>1</v>
      </c>
      <c r="Z14" s="245">
        <v>1</v>
      </c>
      <c r="AA14" s="243"/>
      <c r="AB14" s="245">
        <v>5</v>
      </c>
      <c r="AC14" s="245">
        <v>0</v>
      </c>
      <c r="AD14" s="245">
        <v>0</v>
      </c>
      <c r="AE14" s="245">
        <v>10</v>
      </c>
      <c r="AF14" s="247">
        <v>2</v>
      </c>
      <c r="AG14" s="245">
        <v>59</v>
      </c>
      <c r="AH14" s="245">
        <v>25</v>
      </c>
      <c r="AI14" s="245">
        <v>0</v>
      </c>
      <c r="AJ14" s="245">
        <v>25</v>
      </c>
      <c r="AK14" s="245">
        <v>6</v>
      </c>
      <c r="AL14" s="245">
        <v>4</v>
      </c>
      <c r="AM14" s="245">
        <v>3</v>
      </c>
      <c r="AN14" s="245">
        <v>0</v>
      </c>
      <c r="AO14" s="245">
        <v>10</v>
      </c>
      <c r="AP14" s="245">
        <v>59</v>
      </c>
      <c r="AQ14" s="245">
        <v>0</v>
      </c>
      <c r="AR14" s="245">
        <v>3</v>
      </c>
      <c r="AS14" s="245">
        <v>1</v>
      </c>
      <c r="AT14" s="245">
        <v>0</v>
      </c>
      <c r="AU14" s="245">
        <v>2</v>
      </c>
      <c r="AV14" s="245">
        <v>9</v>
      </c>
      <c r="AW14" s="245">
        <v>4</v>
      </c>
      <c r="AX14" s="245">
        <v>2</v>
      </c>
      <c r="AY14" s="245">
        <v>5</v>
      </c>
      <c r="AZ14" s="245">
        <v>0</v>
      </c>
      <c r="BA14" s="245">
        <v>0</v>
      </c>
      <c r="BB14" s="245">
        <v>0</v>
      </c>
      <c r="BC14" s="245">
        <v>25</v>
      </c>
      <c r="BD14" s="245">
        <v>28</v>
      </c>
      <c r="BE14" s="245">
        <v>6</v>
      </c>
      <c r="BF14" s="245">
        <v>59</v>
      </c>
      <c r="BG14" s="245">
        <v>59</v>
      </c>
      <c r="BH14" s="245">
        <v>0</v>
      </c>
      <c r="BI14" s="245">
        <v>0</v>
      </c>
      <c r="BJ14" s="245">
        <v>0</v>
      </c>
      <c r="BK14" s="245">
        <v>0</v>
      </c>
      <c r="BL14" s="245">
        <v>0</v>
      </c>
      <c r="BM14" s="245">
        <v>0</v>
      </c>
      <c r="BN14" s="245">
        <v>0</v>
      </c>
      <c r="BO14" s="245">
        <v>0</v>
      </c>
      <c r="BP14" s="245">
        <v>0</v>
      </c>
      <c r="BQ14" s="245">
        <v>0</v>
      </c>
      <c r="BR14" s="245">
        <v>0</v>
      </c>
      <c r="BS14" s="245">
        <v>0</v>
      </c>
      <c r="BT14" s="245">
        <v>0</v>
      </c>
      <c r="BU14" s="245">
        <v>0</v>
      </c>
      <c r="BV14" s="245">
        <v>0</v>
      </c>
      <c r="BW14" s="245">
        <v>0</v>
      </c>
      <c r="BX14" s="245">
        <v>59</v>
      </c>
      <c r="BY14" s="245">
        <v>25</v>
      </c>
      <c r="BZ14" s="245">
        <v>2</v>
      </c>
      <c r="CA14" s="245">
        <v>3</v>
      </c>
      <c r="CB14" s="245">
        <v>8</v>
      </c>
      <c r="CC14" s="245">
        <v>8</v>
      </c>
      <c r="CD14" s="245">
        <v>3</v>
      </c>
      <c r="CE14" s="245">
        <v>1</v>
      </c>
      <c r="CF14" s="245">
        <v>0</v>
      </c>
      <c r="CG14" s="245">
        <v>25</v>
      </c>
      <c r="CH14" s="245">
        <v>0</v>
      </c>
      <c r="CI14" s="245">
        <v>2</v>
      </c>
      <c r="CJ14" s="245">
        <v>11</v>
      </c>
      <c r="CK14" s="245">
        <v>8</v>
      </c>
      <c r="CL14" s="245">
        <v>16</v>
      </c>
      <c r="CM14" s="245">
        <v>11</v>
      </c>
      <c r="CN14" s="245">
        <v>11</v>
      </c>
      <c r="CO14" s="245">
        <v>59</v>
      </c>
      <c r="CP14" s="245">
        <v>0</v>
      </c>
      <c r="CQ14" s="245">
        <v>59</v>
      </c>
      <c r="CR14" s="245">
        <v>0</v>
      </c>
      <c r="CS14" s="245">
        <v>59</v>
      </c>
      <c r="CT14" s="245">
        <v>0</v>
      </c>
      <c r="CU14" s="245">
        <v>0</v>
      </c>
      <c r="CV14" s="245">
        <v>0</v>
      </c>
      <c r="CW14" s="245">
        <v>0</v>
      </c>
      <c r="CX14" s="245">
        <v>0</v>
      </c>
      <c r="CY14" s="245">
        <v>0</v>
      </c>
      <c r="CZ14" s="245">
        <v>0</v>
      </c>
      <c r="DA14" s="245">
        <v>0</v>
      </c>
      <c r="DB14" s="245">
        <v>0</v>
      </c>
      <c r="DC14" s="245">
        <v>0</v>
      </c>
      <c r="DD14" s="245">
        <v>0</v>
      </c>
      <c r="DE14" s="245">
        <v>57</v>
      </c>
      <c r="DF14" s="245">
        <v>0</v>
      </c>
      <c r="DG14" s="245">
        <v>0</v>
      </c>
      <c r="DH14" s="245">
        <v>2</v>
      </c>
      <c r="DI14" s="245">
        <v>0</v>
      </c>
      <c r="DJ14" s="245">
        <v>0</v>
      </c>
      <c r="DK14" s="245">
        <v>59</v>
      </c>
      <c r="DL14" s="247">
        <v>100</v>
      </c>
      <c r="DM14" s="245">
        <v>0</v>
      </c>
      <c r="DN14" s="245">
        <v>4</v>
      </c>
      <c r="DO14" s="245">
        <v>51</v>
      </c>
      <c r="DP14" s="245">
        <v>25</v>
      </c>
      <c r="DQ14" s="245">
        <v>25</v>
      </c>
      <c r="DR14" s="245">
        <v>0</v>
      </c>
      <c r="DS14" s="245">
        <v>59</v>
      </c>
      <c r="DT14" s="245">
        <v>59</v>
      </c>
      <c r="DU14" s="245">
        <v>0</v>
      </c>
      <c r="DV14" s="245">
        <v>51</v>
      </c>
      <c r="DW14" s="245">
        <v>1071</v>
      </c>
      <c r="DX14" s="245">
        <v>9</v>
      </c>
      <c r="DY14" s="245">
        <v>31</v>
      </c>
      <c r="DZ14" s="245">
        <v>34</v>
      </c>
      <c r="EA14" s="245">
        <v>34</v>
      </c>
      <c r="EB14" s="245">
        <v>34</v>
      </c>
      <c r="EC14" s="245">
        <v>34</v>
      </c>
      <c r="ED14" s="245">
        <v>34</v>
      </c>
      <c r="EE14" s="245">
        <v>0</v>
      </c>
      <c r="EF14" s="245">
        <v>0</v>
      </c>
      <c r="EG14" s="245">
        <v>2</v>
      </c>
      <c r="EH14" s="245">
        <v>2</v>
      </c>
      <c r="EI14" s="245">
        <v>0</v>
      </c>
      <c r="EJ14" s="245">
        <v>0</v>
      </c>
      <c r="EK14" s="245">
        <v>4</v>
      </c>
      <c r="EL14" s="245">
        <v>4</v>
      </c>
      <c r="EM14" s="245">
        <v>4</v>
      </c>
      <c r="EN14" s="245">
        <v>0</v>
      </c>
      <c r="EO14" s="245">
        <v>0</v>
      </c>
      <c r="EP14" s="245">
        <v>0</v>
      </c>
      <c r="EQ14" s="245">
        <v>0</v>
      </c>
      <c r="ER14" s="245">
        <v>59</v>
      </c>
      <c r="ES14" s="244" t="s">
        <v>462</v>
      </c>
      <c r="ET14" s="247">
        <v>2</v>
      </c>
      <c r="EU14" s="243"/>
      <c r="EV14" s="245">
        <v>59</v>
      </c>
      <c r="EW14" s="245">
        <v>13</v>
      </c>
      <c r="EX14" s="245">
        <v>0</v>
      </c>
      <c r="EY14" s="245">
        <v>0</v>
      </c>
      <c r="EZ14" s="245">
        <v>6</v>
      </c>
      <c r="FA14" s="245">
        <v>5</v>
      </c>
      <c r="FB14" s="245">
        <v>2</v>
      </c>
      <c r="FC14" s="245">
        <v>0</v>
      </c>
      <c r="FD14" s="245">
        <v>0</v>
      </c>
      <c r="FE14" s="245">
        <v>13</v>
      </c>
      <c r="FF14" s="245">
        <v>13</v>
      </c>
      <c r="FG14" s="245">
        <v>0</v>
      </c>
      <c r="FH14" s="245">
        <v>0</v>
      </c>
      <c r="FI14" s="245">
        <v>0</v>
      </c>
      <c r="FJ14" s="245">
        <v>0</v>
      </c>
      <c r="FK14" s="245">
        <v>0</v>
      </c>
      <c r="FL14" s="245">
        <v>0</v>
      </c>
      <c r="FM14" s="245">
        <v>0</v>
      </c>
      <c r="FN14" s="245">
        <v>0</v>
      </c>
      <c r="FO14" s="245">
        <v>13</v>
      </c>
      <c r="FP14" s="245">
        <v>0</v>
      </c>
      <c r="FQ14" s="245">
        <v>3</v>
      </c>
      <c r="FR14" s="245">
        <v>11</v>
      </c>
      <c r="FS14" s="245">
        <v>8</v>
      </c>
      <c r="FT14" s="245">
        <v>9</v>
      </c>
      <c r="FU14" s="245">
        <v>11</v>
      </c>
      <c r="FV14" s="245">
        <v>3</v>
      </c>
      <c r="FW14" s="245">
        <v>1</v>
      </c>
      <c r="FX14" s="245">
        <v>0</v>
      </c>
      <c r="FY14" s="245">
        <v>46</v>
      </c>
      <c r="FZ14" s="244" t="s">
        <v>461</v>
      </c>
      <c r="GA14" s="247">
        <v>1</v>
      </c>
      <c r="GB14" s="243"/>
      <c r="GC14" s="243"/>
      <c r="GD14" s="243"/>
      <c r="GE14" s="243"/>
      <c r="GF14" s="243"/>
      <c r="GG14" s="243"/>
      <c r="GH14" s="243"/>
      <c r="GI14" s="243"/>
      <c r="GJ14" s="243"/>
      <c r="GK14" s="243"/>
      <c r="GL14" s="243"/>
      <c r="GM14" s="243"/>
      <c r="GN14" s="243"/>
      <c r="GO14" s="243"/>
      <c r="GP14" s="243"/>
      <c r="GQ14" s="243"/>
      <c r="GR14" s="243"/>
      <c r="GS14" s="243"/>
      <c r="GT14" s="243"/>
      <c r="GU14" s="243"/>
      <c r="GV14" s="243"/>
      <c r="GW14" s="244" t="s">
        <v>429</v>
      </c>
      <c r="GX14" s="247">
        <v>11</v>
      </c>
      <c r="GY14" s="243"/>
      <c r="GZ14" s="243"/>
      <c r="HA14" s="243"/>
      <c r="HB14" s="243"/>
      <c r="HC14" s="243"/>
      <c r="HD14" s="243"/>
      <c r="HE14" s="243"/>
      <c r="HF14" s="243"/>
      <c r="HG14" s="244" t="s">
        <v>434</v>
      </c>
      <c r="HH14" s="247">
        <v>4</v>
      </c>
      <c r="HI14" s="243"/>
      <c r="HJ14" s="243"/>
      <c r="HK14" s="243"/>
      <c r="HL14" s="243"/>
      <c r="HM14" s="243"/>
      <c r="HN14" s="243"/>
      <c r="HO14" s="244" t="s">
        <v>462</v>
      </c>
      <c r="HP14" s="247">
        <v>2</v>
      </c>
      <c r="HQ14" s="243"/>
      <c r="HR14" s="243"/>
      <c r="HS14" s="243"/>
      <c r="HT14" s="243"/>
      <c r="HU14" s="243"/>
      <c r="HV14" s="243"/>
      <c r="HW14" s="243"/>
      <c r="HX14" s="243"/>
      <c r="HY14" s="243"/>
      <c r="HZ14" s="243"/>
      <c r="IA14" s="243"/>
      <c r="IB14" s="244" t="s">
        <v>446</v>
      </c>
      <c r="IC14" s="247">
        <v>4</v>
      </c>
      <c r="ID14" s="243"/>
      <c r="IE14" s="243"/>
      <c r="IF14" s="245">
        <v>0</v>
      </c>
      <c r="IG14" s="245">
        <v>0</v>
      </c>
      <c r="IH14" s="245">
        <v>0</v>
      </c>
      <c r="II14" s="245">
        <v>0</v>
      </c>
    </row>
    <row r="15" spans="1:243" x14ac:dyDescent="0.2">
      <c r="A15" s="245">
        <v>9</v>
      </c>
      <c r="B15" s="246">
        <v>44013.626736111109</v>
      </c>
      <c r="C15" s="244" t="s">
        <v>527</v>
      </c>
      <c r="D15" s="244" t="s">
        <v>449</v>
      </c>
      <c r="E15" s="244" t="s">
        <v>528</v>
      </c>
      <c r="F15" s="244" t="s">
        <v>527</v>
      </c>
      <c r="G15" s="244" t="s">
        <v>529</v>
      </c>
      <c r="H15" s="244" t="s">
        <v>452</v>
      </c>
      <c r="I15" s="244" t="s">
        <v>453</v>
      </c>
      <c r="J15" s="244" t="s">
        <v>530</v>
      </c>
      <c r="K15" s="244" t="s">
        <v>530</v>
      </c>
      <c r="L15" s="244" t="s">
        <v>531</v>
      </c>
      <c r="M15" s="244" t="s">
        <v>532</v>
      </c>
      <c r="N15" s="244" t="s">
        <v>533</v>
      </c>
      <c r="O15" s="244" t="s">
        <v>534</v>
      </c>
      <c r="P15" s="245">
        <v>2</v>
      </c>
      <c r="Q15" s="245">
        <v>0</v>
      </c>
      <c r="R15" s="245">
        <v>2</v>
      </c>
      <c r="S15" s="245">
        <v>2</v>
      </c>
      <c r="T15" s="245">
        <v>0</v>
      </c>
      <c r="U15" s="245">
        <v>0</v>
      </c>
      <c r="V15" s="245">
        <v>0</v>
      </c>
      <c r="W15" s="245">
        <v>0</v>
      </c>
      <c r="X15" s="245">
        <v>0</v>
      </c>
      <c r="Y15" s="245">
        <v>2</v>
      </c>
      <c r="Z15" s="245">
        <v>0</v>
      </c>
      <c r="AA15" s="245">
        <v>0</v>
      </c>
      <c r="AB15" s="245">
        <v>2</v>
      </c>
      <c r="AC15" s="245">
        <v>0</v>
      </c>
      <c r="AD15" s="245">
        <v>0</v>
      </c>
      <c r="AE15" s="245">
        <v>14</v>
      </c>
      <c r="AF15" s="247">
        <v>1.5</v>
      </c>
      <c r="AG15" s="245">
        <v>19</v>
      </c>
      <c r="AH15" s="245">
        <v>12</v>
      </c>
      <c r="AI15" s="245">
        <v>0</v>
      </c>
      <c r="AJ15" s="245">
        <v>12</v>
      </c>
      <c r="AK15" s="245">
        <v>9</v>
      </c>
      <c r="AL15" s="245">
        <v>0</v>
      </c>
      <c r="AM15" s="245">
        <v>2</v>
      </c>
      <c r="AN15" s="245">
        <v>2</v>
      </c>
      <c r="AO15" s="245">
        <v>3</v>
      </c>
      <c r="AP15" s="245">
        <v>19</v>
      </c>
      <c r="AQ15" s="245">
        <v>0</v>
      </c>
      <c r="AR15" s="245">
        <v>0</v>
      </c>
      <c r="AS15" s="245">
        <v>1</v>
      </c>
      <c r="AT15" s="245">
        <v>0</v>
      </c>
      <c r="AU15" s="245">
        <v>1</v>
      </c>
      <c r="AV15" s="245">
        <v>0</v>
      </c>
      <c r="AW15" s="245">
        <v>0</v>
      </c>
      <c r="AX15" s="245">
        <v>1</v>
      </c>
      <c r="AY15" s="245">
        <v>1</v>
      </c>
      <c r="AZ15" s="245">
        <v>0</v>
      </c>
      <c r="BA15" s="243"/>
      <c r="BB15" s="243"/>
      <c r="BC15" s="243"/>
      <c r="BD15" s="245">
        <v>2</v>
      </c>
      <c r="BE15" s="245">
        <v>17</v>
      </c>
      <c r="BF15" s="245">
        <v>19</v>
      </c>
      <c r="BG15" s="245">
        <v>16</v>
      </c>
      <c r="BH15" s="245">
        <v>3</v>
      </c>
      <c r="BI15" s="243"/>
      <c r="BJ15" s="243"/>
      <c r="BK15" s="243"/>
      <c r="BL15" s="243"/>
      <c r="BM15" s="243"/>
      <c r="BN15" s="243"/>
      <c r="BO15" s="243"/>
      <c r="BP15" s="243"/>
      <c r="BQ15" s="243"/>
      <c r="BR15" s="243"/>
      <c r="BS15" s="243"/>
      <c r="BT15" s="243"/>
      <c r="BU15" s="243"/>
      <c r="BV15" s="243"/>
      <c r="BW15" s="243"/>
      <c r="BX15" s="245">
        <v>19</v>
      </c>
      <c r="BY15" s="245">
        <v>11</v>
      </c>
      <c r="BZ15" s="245">
        <v>3</v>
      </c>
      <c r="CA15" s="243"/>
      <c r="CB15" s="245">
        <v>2</v>
      </c>
      <c r="CC15" s="243"/>
      <c r="CD15" s="245">
        <v>4</v>
      </c>
      <c r="CE15" s="245">
        <v>2</v>
      </c>
      <c r="CF15" s="243"/>
      <c r="CG15" s="245">
        <v>11</v>
      </c>
      <c r="CH15" s="245">
        <v>2</v>
      </c>
      <c r="CI15" s="245">
        <v>2</v>
      </c>
      <c r="CJ15" s="245">
        <v>5</v>
      </c>
      <c r="CK15" s="245">
        <v>3</v>
      </c>
      <c r="CL15" s="245">
        <v>0</v>
      </c>
      <c r="CM15" s="245">
        <v>7</v>
      </c>
      <c r="CN15" s="245">
        <v>0</v>
      </c>
      <c r="CO15" s="245">
        <v>19</v>
      </c>
      <c r="CP15" s="245">
        <v>3</v>
      </c>
      <c r="CQ15" s="245">
        <v>16</v>
      </c>
      <c r="CR15" s="243"/>
      <c r="CS15" s="245">
        <v>19</v>
      </c>
      <c r="CT15" s="243"/>
      <c r="CU15" s="243"/>
      <c r="CV15" s="243"/>
      <c r="CW15" s="243"/>
      <c r="CX15" s="245">
        <v>3</v>
      </c>
      <c r="CY15" s="243"/>
      <c r="CZ15" s="243"/>
      <c r="DA15" s="243"/>
      <c r="DB15" s="245">
        <v>3</v>
      </c>
      <c r="DC15" s="243"/>
      <c r="DD15" s="243"/>
      <c r="DE15" s="245">
        <v>9</v>
      </c>
      <c r="DF15" s="243"/>
      <c r="DG15" s="245">
        <v>3</v>
      </c>
      <c r="DH15" s="245">
        <v>4</v>
      </c>
      <c r="DI15" s="243"/>
      <c r="DJ15" s="243"/>
      <c r="DK15" s="245">
        <v>16</v>
      </c>
      <c r="DL15" s="247">
        <v>100</v>
      </c>
      <c r="DM15" s="245">
        <v>0</v>
      </c>
      <c r="DN15" s="245">
        <v>3</v>
      </c>
      <c r="DO15" s="245">
        <v>19</v>
      </c>
      <c r="DP15" s="245">
        <v>12</v>
      </c>
      <c r="DQ15" s="245">
        <v>12</v>
      </c>
      <c r="DR15" s="245">
        <v>0</v>
      </c>
      <c r="DS15" s="245">
        <v>19</v>
      </c>
      <c r="DT15" s="245">
        <v>19</v>
      </c>
      <c r="DU15" s="245">
        <v>0</v>
      </c>
      <c r="DV15" s="245">
        <v>18</v>
      </c>
      <c r="DW15" s="245">
        <v>344</v>
      </c>
      <c r="DX15" s="245">
        <v>50</v>
      </c>
      <c r="DY15" s="245">
        <v>19</v>
      </c>
      <c r="DZ15" s="245">
        <v>8</v>
      </c>
      <c r="EA15" s="245">
        <v>8</v>
      </c>
      <c r="EB15" s="245">
        <v>7</v>
      </c>
      <c r="EC15" s="245">
        <v>11</v>
      </c>
      <c r="ED15" s="245">
        <v>11</v>
      </c>
      <c r="EE15" s="245">
        <v>0</v>
      </c>
      <c r="EF15" s="245">
        <v>0</v>
      </c>
      <c r="EG15" s="245">
        <v>8</v>
      </c>
      <c r="EH15" s="245">
        <v>8</v>
      </c>
      <c r="EI15" s="245">
        <v>0</v>
      </c>
      <c r="EJ15" s="245">
        <v>0</v>
      </c>
      <c r="EK15" s="245">
        <v>3</v>
      </c>
      <c r="EL15" s="245">
        <v>3</v>
      </c>
      <c r="EM15" s="245">
        <v>0</v>
      </c>
      <c r="EN15" s="245">
        <v>0</v>
      </c>
      <c r="EO15" s="245">
        <v>1</v>
      </c>
      <c r="EP15" s="245">
        <v>2</v>
      </c>
      <c r="EQ15" s="245">
        <v>0</v>
      </c>
      <c r="ER15" s="245">
        <v>19</v>
      </c>
      <c r="ES15" s="244" t="s">
        <v>460</v>
      </c>
      <c r="ET15" s="247">
        <v>1</v>
      </c>
      <c r="EU15" s="245">
        <v>2</v>
      </c>
      <c r="EV15" s="245">
        <v>19</v>
      </c>
      <c r="EW15" s="245">
        <v>3</v>
      </c>
      <c r="EX15" s="243"/>
      <c r="EY15" s="243"/>
      <c r="EZ15" s="243"/>
      <c r="FA15" s="245">
        <v>2</v>
      </c>
      <c r="FB15" s="243"/>
      <c r="FC15" s="245">
        <v>1</v>
      </c>
      <c r="FD15" s="243"/>
      <c r="FE15" s="245">
        <v>3</v>
      </c>
      <c r="FF15" s="245">
        <v>3</v>
      </c>
      <c r="FG15" s="243"/>
      <c r="FH15" s="243"/>
      <c r="FI15" s="243"/>
      <c r="FJ15" s="243"/>
      <c r="FK15" s="243"/>
      <c r="FL15" s="243"/>
      <c r="FM15" s="243"/>
      <c r="FN15" s="243"/>
      <c r="FO15" s="245">
        <v>3</v>
      </c>
      <c r="FP15" s="243"/>
      <c r="FQ15" s="245">
        <v>2</v>
      </c>
      <c r="FR15" s="245">
        <v>14</v>
      </c>
      <c r="FS15" s="243"/>
      <c r="FT15" s="243"/>
      <c r="FU15" s="243"/>
      <c r="FV15" s="243"/>
      <c r="FW15" s="243"/>
      <c r="FX15" s="243"/>
      <c r="FY15" s="245">
        <v>16</v>
      </c>
      <c r="FZ15" s="244" t="s">
        <v>461</v>
      </c>
      <c r="GA15" s="247">
        <v>1</v>
      </c>
      <c r="GB15" s="243"/>
      <c r="GC15" s="243"/>
      <c r="GD15" s="243"/>
      <c r="GE15" s="243"/>
      <c r="GF15" s="243"/>
      <c r="GG15" s="243"/>
      <c r="GH15" s="243"/>
      <c r="GI15" s="243"/>
      <c r="GJ15" s="243"/>
      <c r="GK15" s="244" t="s">
        <v>423</v>
      </c>
      <c r="GL15" s="247">
        <v>5</v>
      </c>
      <c r="GM15" s="243"/>
      <c r="GN15" s="243"/>
      <c r="GO15" s="243"/>
      <c r="GP15" s="243"/>
      <c r="GQ15" s="243"/>
      <c r="GR15" s="243"/>
      <c r="GS15" s="243"/>
      <c r="GT15" s="243"/>
      <c r="GU15" s="244" t="s">
        <v>428</v>
      </c>
      <c r="GV15" s="247">
        <v>10</v>
      </c>
      <c r="GW15" s="243"/>
      <c r="GX15" s="243"/>
      <c r="GY15" s="243"/>
      <c r="GZ15" s="243"/>
      <c r="HA15" s="243"/>
      <c r="HB15" s="243"/>
      <c r="HC15" s="243"/>
      <c r="HD15" s="243"/>
      <c r="HE15" s="244" t="s">
        <v>433</v>
      </c>
      <c r="HF15" s="247">
        <v>3</v>
      </c>
      <c r="HG15" s="243"/>
      <c r="HH15" s="243"/>
      <c r="HI15" s="243"/>
      <c r="HJ15" s="243"/>
      <c r="HK15" s="243"/>
      <c r="HL15" s="243"/>
      <c r="HM15" s="243"/>
      <c r="HN15" s="243"/>
      <c r="HO15" s="244" t="s">
        <v>462</v>
      </c>
      <c r="HP15" s="247">
        <v>2</v>
      </c>
      <c r="HQ15" s="243"/>
      <c r="HR15" s="243"/>
      <c r="HS15" s="243"/>
      <c r="HT15" s="243"/>
      <c r="HU15" s="243"/>
      <c r="HV15" s="243"/>
      <c r="HW15" s="243"/>
      <c r="HX15" s="243"/>
      <c r="HY15" s="243"/>
      <c r="HZ15" s="244" t="s">
        <v>445</v>
      </c>
      <c r="IA15" s="247">
        <v>3</v>
      </c>
      <c r="IB15" s="244" t="s">
        <v>446</v>
      </c>
      <c r="IC15" s="247">
        <v>4</v>
      </c>
      <c r="ID15" s="243"/>
      <c r="IE15" s="243"/>
      <c r="IF15" s="245">
        <v>10</v>
      </c>
      <c r="IG15" s="245">
        <v>10</v>
      </c>
      <c r="IH15" s="243"/>
      <c r="II15" s="243"/>
    </row>
    <row r="16" spans="1:243" x14ac:dyDescent="0.2">
      <c r="A16" s="245">
        <v>10</v>
      </c>
      <c r="B16" s="246">
        <v>44013.65152777778</v>
      </c>
      <c r="C16" s="244" t="s">
        <v>535</v>
      </c>
      <c r="D16" s="244" t="s">
        <v>449</v>
      </c>
      <c r="E16" s="244" t="s">
        <v>536</v>
      </c>
      <c r="F16" s="244" t="s">
        <v>535</v>
      </c>
      <c r="G16" s="244" t="s">
        <v>537</v>
      </c>
      <c r="H16" s="244" t="s">
        <v>452</v>
      </c>
      <c r="I16" s="244" t="s">
        <v>453</v>
      </c>
      <c r="J16" s="244" t="s">
        <v>538</v>
      </c>
      <c r="K16" s="244" t="s">
        <v>538</v>
      </c>
      <c r="L16" s="244" t="s">
        <v>539</v>
      </c>
      <c r="M16" s="244" t="s">
        <v>540</v>
      </c>
      <c r="N16" s="244" t="s">
        <v>541</v>
      </c>
      <c r="O16" s="244" t="s">
        <v>542</v>
      </c>
      <c r="P16" s="245">
        <v>3</v>
      </c>
      <c r="Q16" s="245">
        <v>1</v>
      </c>
      <c r="R16" s="245">
        <v>0</v>
      </c>
      <c r="S16" s="245">
        <v>1</v>
      </c>
      <c r="T16" s="245">
        <v>0</v>
      </c>
      <c r="U16" s="245">
        <v>0</v>
      </c>
      <c r="V16" s="245">
        <v>0</v>
      </c>
      <c r="W16" s="245">
        <v>0</v>
      </c>
      <c r="X16" s="245">
        <v>1</v>
      </c>
      <c r="Y16" s="245">
        <v>0</v>
      </c>
      <c r="Z16" s="245">
        <v>0</v>
      </c>
      <c r="AA16" s="245">
        <v>0</v>
      </c>
      <c r="AB16" s="245">
        <v>1</v>
      </c>
      <c r="AC16" s="245">
        <v>0</v>
      </c>
      <c r="AD16" s="245">
        <v>0</v>
      </c>
      <c r="AE16" s="245">
        <v>16</v>
      </c>
      <c r="AF16" s="247">
        <v>2</v>
      </c>
      <c r="AG16" s="245">
        <v>10</v>
      </c>
      <c r="AH16" s="245">
        <v>4</v>
      </c>
      <c r="AI16" s="245">
        <v>0</v>
      </c>
      <c r="AJ16" s="245">
        <v>4</v>
      </c>
      <c r="AK16" s="245">
        <v>1</v>
      </c>
      <c r="AL16" s="245">
        <v>1</v>
      </c>
      <c r="AM16" s="245">
        <v>3</v>
      </c>
      <c r="AN16" s="245">
        <v>0</v>
      </c>
      <c r="AO16" s="245">
        <v>1</v>
      </c>
      <c r="AP16" s="245">
        <v>10</v>
      </c>
      <c r="AQ16" s="245">
        <v>0</v>
      </c>
      <c r="AR16" s="245">
        <v>0</v>
      </c>
      <c r="AS16" s="245">
        <v>0</v>
      </c>
      <c r="AT16" s="245">
        <v>1</v>
      </c>
      <c r="AU16" s="245">
        <v>0</v>
      </c>
      <c r="AV16" s="245">
        <v>0</v>
      </c>
      <c r="AW16" s="245">
        <v>0</v>
      </c>
      <c r="AX16" s="245">
        <v>6</v>
      </c>
      <c r="AY16" s="245">
        <v>0</v>
      </c>
      <c r="AZ16" s="245">
        <v>0</v>
      </c>
      <c r="BA16" s="245">
        <v>0</v>
      </c>
      <c r="BB16" s="245">
        <v>0</v>
      </c>
      <c r="BC16" s="245">
        <v>7</v>
      </c>
      <c r="BD16" s="245">
        <v>1</v>
      </c>
      <c r="BE16" s="245">
        <v>2</v>
      </c>
      <c r="BF16" s="245">
        <v>10</v>
      </c>
      <c r="BG16" s="245">
        <v>10</v>
      </c>
      <c r="BH16" s="245">
        <v>0</v>
      </c>
      <c r="BI16" s="245">
        <v>0</v>
      </c>
      <c r="BJ16" s="245">
        <v>0</v>
      </c>
      <c r="BK16" s="245">
        <v>0</v>
      </c>
      <c r="BL16" s="245">
        <v>0</v>
      </c>
      <c r="BM16" s="245">
        <v>0</v>
      </c>
      <c r="BN16" s="245">
        <v>0</v>
      </c>
      <c r="BO16" s="245">
        <v>0</v>
      </c>
      <c r="BP16" s="245">
        <v>0</v>
      </c>
      <c r="BQ16" s="245">
        <v>0</v>
      </c>
      <c r="BR16" s="245">
        <v>0</v>
      </c>
      <c r="BS16" s="245">
        <v>0</v>
      </c>
      <c r="BT16" s="245">
        <v>0</v>
      </c>
      <c r="BU16" s="245">
        <v>0</v>
      </c>
      <c r="BV16" s="245">
        <v>0</v>
      </c>
      <c r="BW16" s="245">
        <v>0</v>
      </c>
      <c r="BX16" s="245">
        <v>10</v>
      </c>
      <c r="BY16" s="245">
        <v>4</v>
      </c>
      <c r="BZ16" s="245">
        <v>2</v>
      </c>
      <c r="CA16" s="245">
        <v>1</v>
      </c>
      <c r="CB16" s="245">
        <v>1</v>
      </c>
      <c r="CC16" s="245">
        <v>0</v>
      </c>
      <c r="CD16" s="245">
        <v>0</v>
      </c>
      <c r="CE16" s="245">
        <v>0</v>
      </c>
      <c r="CF16" s="245">
        <v>0</v>
      </c>
      <c r="CG16" s="245">
        <v>4</v>
      </c>
      <c r="CH16" s="245">
        <v>1</v>
      </c>
      <c r="CI16" s="245">
        <v>1</v>
      </c>
      <c r="CJ16" s="245">
        <v>4</v>
      </c>
      <c r="CK16" s="245">
        <v>3</v>
      </c>
      <c r="CL16" s="245">
        <v>1</v>
      </c>
      <c r="CM16" s="245">
        <v>0</v>
      </c>
      <c r="CN16" s="245">
        <v>0</v>
      </c>
      <c r="CO16" s="245">
        <v>10</v>
      </c>
      <c r="CP16" s="245">
        <v>0</v>
      </c>
      <c r="CQ16" s="245">
        <v>10</v>
      </c>
      <c r="CR16" s="245">
        <v>0</v>
      </c>
      <c r="CS16" s="245">
        <v>10</v>
      </c>
      <c r="CT16" s="245">
        <v>0</v>
      </c>
      <c r="CU16" s="245">
        <v>0</v>
      </c>
      <c r="CV16" s="245">
        <v>0</v>
      </c>
      <c r="CW16" s="245">
        <v>0</v>
      </c>
      <c r="CX16" s="245">
        <v>0</v>
      </c>
      <c r="CY16" s="245">
        <v>0</v>
      </c>
      <c r="CZ16" s="245">
        <v>0</v>
      </c>
      <c r="DA16" s="245">
        <v>0</v>
      </c>
      <c r="DB16" s="245">
        <v>0</v>
      </c>
      <c r="DC16" s="245">
        <v>0</v>
      </c>
      <c r="DD16" s="245">
        <v>0</v>
      </c>
      <c r="DE16" s="245">
        <v>9</v>
      </c>
      <c r="DF16" s="245">
        <v>0</v>
      </c>
      <c r="DG16" s="245">
        <v>1</v>
      </c>
      <c r="DH16" s="245">
        <v>0</v>
      </c>
      <c r="DI16" s="245">
        <v>0</v>
      </c>
      <c r="DJ16" s="245">
        <v>0</v>
      </c>
      <c r="DK16" s="245">
        <v>10</v>
      </c>
      <c r="DL16" s="247">
        <v>100</v>
      </c>
      <c r="DM16" s="245">
        <v>0</v>
      </c>
      <c r="DN16" s="245">
        <v>1</v>
      </c>
      <c r="DO16" s="245">
        <v>10</v>
      </c>
      <c r="DP16" s="245">
        <v>4</v>
      </c>
      <c r="DQ16" s="245">
        <v>4</v>
      </c>
      <c r="DR16" s="245">
        <v>0</v>
      </c>
      <c r="DS16" s="245">
        <v>10</v>
      </c>
      <c r="DT16" s="245">
        <v>8</v>
      </c>
      <c r="DU16" s="245">
        <v>0</v>
      </c>
      <c r="DV16" s="245">
        <v>10</v>
      </c>
      <c r="DW16" s="245">
        <v>168</v>
      </c>
      <c r="DX16" s="245">
        <v>12</v>
      </c>
      <c r="DY16" s="245">
        <v>8</v>
      </c>
      <c r="DZ16" s="245">
        <v>6</v>
      </c>
      <c r="EA16" s="245">
        <v>6</v>
      </c>
      <c r="EB16" s="245">
        <v>6</v>
      </c>
      <c r="EC16" s="245">
        <v>4</v>
      </c>
      <c r="ED16" s="245">
        <v>4</v>
      </c>
      <c r="EE16" s="245">
        <v>0</v>
      </c>
      <c r="EF16" s="245">
        <v>0</v>
      </c>
      <c r="EG16" s="245">
        <v>2</v>
      </c>
      <c r="EH16" s="245">
        <v>2</v>
      </c>
      <c r="EI16" s="245">
        <v>1</v>
      </c>
      <c r="EJ16" s="245">
        <v>1</v>
      </c>
      <c r="EK16" s="245">
        <v>1</v>
      </c>
      <c r="EL16" s="245">
        <v>1</v>
      </c>
      <c r="EM16" s="245">
        <v>1</v>
      </c>
      <c r="EN16" s="245">
        <v>0</v>
      </c>
      <c r="EO16" s="245">
        <v>0</v>
      </c>
      <c r="EP16" s="245">
        <v>0</v>
      </c>
      <c r="EQ16" s="245">
        <v>0</v>
      </c>
      <c r="ER16" s="245">
        <v>10</v>
      </c>
      <c r="ES16" s="244" t="s">
        <v>462</v>
      </c>
      <c r="ET16" s="247">
        <v>2</v>
      </c>
      <c r="EU16" s="243"/>
      <c r="EV16" s="245">
        <v>9</v>
      </c>
      <c r="EW16" s="245">
        <v>4</v>
      </c>
      <c r="EX16" s="245">
        <v>0</v>
      </c>
      <c r="EY16" s="245">
        <v>0</v>
      </c>
      <c r="EZ16" s="245">
        <v>0</v>
      </c>
      <c r="FA16" s="245">
        <v>0</v>
      </c>
      <c r="FB16" s="245">
        <v>0</v>
      </c>
      <c r="FC16" s="245">
        <v>4</v>
      </c>
      <c r="FD16" s="245">
        <v>0</v>
      </c>
      <c r="FE16" s="245">
        <v>4</v>
      </c>
      <c r="FF16" s="245">
        <v>0</v>
      </c>
      <c r="FG16" s="245">
        <v>2</v>
      </c>
      <c r="FH16" s="245">
        <v>0</v>
      </c>
      <c r="FI16" s="245">
        <v>1</v>
      </c>
      <c r="FJ16" s="245">
        <v>1</v>
      </c>
      <c r="FK16" s="245">
        <v>0</v>
      </c>
      <c r="FL16" s="245">
        <v>0</v>
      </c>
      <c r="FM16" s="245">
        <v>0</v>
      </c>
      <c r="FN16" s="245">
        <v>0</v>
      </c>
      <c r="FO16" s="245">
        <v>4</v>
      </c>
      <c r="FP16" s="245">
        <v>0</v>
      </c>
      <c r="FQ16" s="245">
        <v>1</v>
      </c>
      <c r="FR16" s="245">
        <v>3</v>
      </c>
      <c r="FS16" s="245">
        <v>1</v>
      </c>
      <c r="FT16" s="245">
        <v>0</v>
      </c>
      <c r="FU16" s="245">
        <v>0</v>
      </c>
      <c r="FV16" s="245">
        <v>0</v>
      </c>
      <c r="FW16" s="245">
        <v>0</v>
      </c>
      <c r="FX16" s="245">
        <v>1</v>
      </c>
      <c r="FY16" s="245">
        <v>6</v>
      </c>
      <c r="FZ16" s="244" t="s">
        <v>418</v>
      </c>
      <c r="GA16" s="247">
        <v>16</v>
      </c>
      <c r="GB16" s="244" t="s">
        <v>543</v>
      </c>
      <c r="GC16" s="243"/>
      <c r="GD16" s="243"/>
      <c r="GE16" s="243"/>
      <c r="GF16" s="243"/>
      <c r="GG16" s="243"/>
      <c r="GH16" s="243"/>
      <c r="GI16" s="243"/>
      <c r="GJ16" s="243"/>
      <c r="GK16" s="243"/>
      <c r="GL16" s="243"/>
      <c r="GM16" s="243"/>
      <c r="GN16" s="243"/>
      <c r="GO16" s="243"/>
      <c r="GP16" s="243"/>
      <c r="GQ16" s="243"/>
      <c r="GR16" s="243"/>
      <c r="GS16" s="243"/>
      <c r="GT16" s="243"/>
      <c r="GU16" s="243"/>
      <c r="GV16" s="243"/>
      <c r="GW16" s="244" t="s">
        <v>429</v>
      </c>
      <c r="GX16" s="247">
        <v>11</v>
      </c>
      <c r="GY16" s="243"/>
      <c r="GZ16" s="243"/>
      <c r="HA16" s="244" t="s">
        <v>431</v>
      </c>
      <c r="HB16" s="247">
        <v>1</v>
      </c>
      <c r="HC16" s="243"/>
      <c r="HD16" s="243"/>
      <c r="HE16" s="244" t="s">
        <v>433</v>
      </c>
      <c r="HF16" s="247">
        <v>3</v>
      </c>
      <c r="HG16" s="243"/>
      <c r="HH16" s="243"/>
      <c r="HI16" s="244" t="s">
        <v>435</v>
      </c>
      <c r="HJ16" s="247">
        <v>5</v>
      </c>
      <c r="HK16" s="243"/>
      <c r="HL16" s="243"/>
      <c r="HM16" s="243"/>
      <c r="HN16" s="243"/>
      <c r="HO16" s="244" t="s">
        <v>462</v>
      </c>
      <c r="HP16" s="247">
        <v>2</v>
      </c>
      <c r="HQ16" s="243"/>
      <c r="HR16" s="243"/>
      <c r="HS16" s="243"/>
      <c r="HT16" s="243"/>
      <c r="HU16" s="243"/>
      <c r="HV16" s="243"/>
      <c r="HW16" s="243"/>
      <c r="HX16" s="244" t="s">
        <v>444</v>
      </c>
      <c r="HY16" s="247">
        <v>2</v>
      </c>
      <c r="HZ16" s="244" t="s">
        <v>445</v>
      </c>
      <c r="IA16" s="247">
        <v>3</v>
      </c>
      <c r="IB16" s="244" t="s">
        <v>446</v>
      </c>
      <c r="IC16" s="247">
        <v>4</v>
      </c>
      <c r="ID16" s="243"/>
      <c r="IE16" s="243"/>
      <c r="IF16" s="243"/>
      <c r="IG16" s="243"/>
      <c r="IH16" s="243"/>
      <c r="II16" s="243"/>
    </row>
    <row r="17" spans="1:243" x14ac:dyDescent="0.2">
      <c r="A17" s="245">
        <v>11</v>
      </c>
      <c r="B17" s="246">
        <v>44019.574745370366</v>
      </c>
      <c r="C17" s="244" t="s">
        <v>544</v>
      </c>
      <c r="D17" s="244" t="s">
        <v>449</v>
      </c>
      <c r="E17" s="244" t="s">
        <v>545</v>
      </c>
      <c r="F17" s="244" t="s">
        <v>544</v>
      </c>
      <c r="G17" s="244" t="s">
        <v>465</v>
      </c>
      <c r="H17" s="244" t="s">
        <v>452</v>
      </c>
      <c r="I17" s="244" t="s">
        <v>453</v>
      </c>
      <c r="J17" s="243"/>
      <c r="K17" s="244" t="s">
        <v>546</v>
      </c>
      <c r="L17" s="244" t="s">
        <v>547</v>
      </c>
      <c r="M17" s="244" t="s">
        <v>548</v>
      </c>
      <c r="N17" s="244" t="s">
        <v>549</v>
      </c>
      <c r="O17" s="244" t="s">
        <v>550</v>
      </c>
      <c r="P17" s="245">
        <v>2</v>
      </c>
      <c r="Q17" s="245">
        <v>0</v>
      </c>
      <c r="R17" s="245">
        <v>2</v>
      </c>
      <c r="S17" s="245">
        <v>2</v>
      </c>
      <c r="T17" s="245">
        <v>0</v>
      </c>
      <c r="U17" s="245">
        <v>0</v>
      </c>
      <c r="V17" s="245">
        <v>0</v>
      </c>
      <c r="W17" s="245">
        <v>1</v>
      </c>
      <c r="X17" s="245">
        <v>1</v>
      </c>
      <c r="Y17" s="245">
        <v>0</v>
      </c>
      <c r="Z17" s="245">
        <v>0</v>
      </c>
      <c r="AA17" s="245">
        <v>0</v>
      </c>
      <c r="AB17" s="245">
        <v>2</v>
      </c>
      <c r="AC17" s="245">
        <v>1</v>
      </c>
      <c r="AD17" s="245">
        <v>1</v>
      </c>
      <c r="AE17" s="245">
        <v>19</v>
      </c>
      <c r="AF17" s="247">
        <v>2.5</v>
      </c>
      <c r="AG17" s="245">
        <v>15</v>
      </c>
      <c r="AH17" s="245">
        <v>4</v>
      </c>
      <c r="AI17" s="245">
        <v>0</v>
      </c>
      <c r="AJ17" s="245">
        <v>4</v>
      </c>
      <c r="AK17" s="245">
        <v>2</v>
      </c>
      <c r="AL17" s="245">
        <v>0</v>
      </c>
      <c r="AM17" s="245">
        <v>1</v>
      </c>
      <c r="AN17" s="245">
        <v>2</v>
      </c>
      <c r="AO17" s="245">
        <v>1</v>
      </c>
      <c r="AP17" s="245">
        <v>15</v>
      </c>
      <c r="AQ17" s="245">
        <v>0</v>
      </c>
      <c r="AR17" s="245">
        <v>0</v>
      </c>
      <c r="AS17" s="245">
        <v>0</v>
      </c>
      <c r="AT17" s="245">
        <v>0</v>
      </c>
      <c r="AU17" s="245">
        <v>0</v>
      </c>
      <c r="AV17" s="245">
        <v>1</v>
      </c>
      <c r="AW17" s="245">
        <v>3</v>
      </c>
      <c r="AX17" s="245">
        <v>0</v>
      </c>
      <c r="AY17" s="245">
        <v>4</v>
      </c>
      <c r="AZ17" s="245">
        <v>0</v>
      </c>
      <c r="BA17" s="245">
        <v>0</v>
      </c>
      <c r="BB17" s="245">
        <v>0</v>
      </c>
      <c r="BC17" s="245">
        <v>3</v>
      </c>
      <c r="BD17" s="245">
        <v>2</v>
      </c>
      <c r="BE17" s="245">
        <v>10</v>
      </c>
      <c r="BF17" s="245">
        <v>15</v>
      </c>
      <c r="BG17" s="245">
        <v>15</v>
      </c>
      <c r="BH17" s="245">
        <v>0</v>
      </c>
      <c r="BI17" s="245">
        <v>0</v>
      </c>
      <c r="BJ17" s="245">
        <v>0</v>
      </c>
      <c r="BK17" s="245">
        <v>0</v>
      </c>
      <c r="BL17" s="245">
        <v>0</v>
      </c>
      <c r="BM17" s="245">
        <v>0</v>
      </c>
      <c r="BN17" s="245">
        <v>0</v>
      </c>
      <c r="BO17" s="245">
        <v>0</v>
      </c>
      <c r="BP17" s="245">
        <v>0</v>
      </c>
      <c r="BQ17" s="245">
        <v>0</v>
      </c>
      <c r="BR17" s="245">
        <v>0</v>
      </c>
      <c r="BS17" s="245">
        <v>0</v>
      </c>
      <c r="BT17" s="245">
        <v>0</v>
      </c>
      <c r="BU17" s="245">
        <v>0</v>
      </c>
      <c r="BV17" s="245">
        <v>0</v>
      </c>
      <c r="BW17" s="245">
        <v>0</v>
      </c>
      <c r="BX17" s="245">
        <v>19</v>
      </c>
      <c r="BY17" s="245">
        <v>6</v>
      </c>
      <c r="BZ17" s="245">
        <v>0</v>
      </c>
      <c r="CA17" s="245">
        <v>1</v>
      </c>
      <c r="CB17" s="245">
        <v>3</v>
      </c>
      <c r="CC17" s="245">
        <v>2</v>
      </c>
      <c r="CD17" s="245">
        <v>0</v>
      </c>
      <c r="CE17" s="245">
        <v>0</v>
      </c>
      <c r="CF17" s="245">
        <v>0</v>
      </c>
      <c r="CG17" s="245">
        <v>6</v>
      </c>
      <c r="CH17" s="245">
        <v>0</v>
      </c>
      <c r="CI17" s="245">
        <v>1</v>
      </c>
      <c r="CJ17" s="245">
        <v>6</v>
      </c>
      <c r="CK17" s="245">
        <v>5</v>
      </c>
      <c r="CL17" s="245">
        <v>7</v>
      </c>
      <c r="CM17" s="245">
        <v>0</v>
      </c>
      <c r="CN17" s="243"/>
      <c r="CO17" s="245">
        <v>19</v>
      </c>
      <c r="CP17" s="245">
        <v>0</v>
      </c>
      <c r="CQ17" s="245">
        <v>19</v>
      </c>
      <c r="CR17" s="245">
        <v>0</v>
      </c>
      <c r="CS17" s="245">
        <v>19</v>
      </c>
      <c r="CT17" s="245">
        <v>0</v>
      </c>
      <c r="CU17" s="245">
        <v>0</v>
      </c>
      <c r="CV17" s="245">
        <v>0</v>
      </c>
      <c r="CW17" s="245">
        <v>0</v>
      </c>
      <c r="CX17" s="245">
        <v>0</v>
      </c>
      <c r="CY17" s="245">
        <v>0</v>
      </c>
      <c r="CZ17" s="245">
        <v>0</v>
      </c>
      <c r="DA17" s="245">
        <v>0</v>
      </c>
      <c r="DB17" s="245">
        <v>0</v>
      </c>
      <c r="DC17" s="245">
        <v>0</v>
      </c>
      <c r="DD17" s="245">
        <v>0</v>
      </c>
      <c r="DE17" s="245">
        <v>13</v>
      </c>
      <c r="DF17" s="245">
        <v>0</v>
      </c>
      <c r="DG17" s="245">
        <v>6</v>
      </c>
      <c r="DH17" s="245">
        <v>0</v>
      </c>
      <c r="DI17" s="245">
        <v>0</v>
      </c>
      <c r="DJ17" s="245">
        <v>0</v>
      </c>
      <c r="DK17" s="245">
        <v>19</v>
      </c>
      <c r="DL17" s="247">
        <v>100</v>
      </c>
      <c r="DM17" s="245">
        <v>0</v>
      </c>
      <c r="DN17" s="245">
        <v>0</v>
      </c>
      <c r="DO17" s="245">
        <v>15</v>
      </c>
      <c r="DP17" s="245">
        <v>4</v>
      </c>
      <c r="DQ17" s="245">
        <v>4</v>
      </c>
      <c r="DR17" s="245">
        <v>0</v>
      </c>
      <c r="DS17" s="245">
        <v>15</v>
      </c>
      <c r="DT17" s="245">
        <v>12</v>
      </c>
      <c r="DU17" s="245">
        <v>0</v>
      </c>
      <c r="DV17" s="245">
        <v>15</v>
      </c>
      <c r="DW17" s="245">
        <v>296</v>
      </c>
      <c r="DX17" s="245">
        <v>17</v>
      </c>
      <c r="DY17" s="245">
        <v>14</v>
      </c>
      <c r="DZ17" s="245">
        <v>13</v>
      </c>
      <c r="EA17" s="245">
        <v>13</v>
      </c>
      <c r="EB17" s="245">
        <v>13</v>
      </c>
      <c r="EC17" s="245">
        <v>6</v>
      </c>
      <c r="ED17" s="245">
        <v>6</v>
      </c>
      <c r="EE17" s="245">
        <v>0</v>
      </c>
      <c r="EF17" s="245">
        <v>0</v>
      </c>
      <c r="EG17" s="245">
        <v>6</v>
      </c>
      <c r="EH17" s="245">
        <v>6</v>
      </c>
      <c r="EI17" s="245">
        <v>0</v>
      </c>
      <c r="EJ17" s="245">
        <v>0</v>
      </c>
      <c r="EK17" s="245">
        <v>0</v>
      </c>
      <c r="EL17" s="245">
        <v>0</v>
      </c>
      <c r="EM17" s="245">
        <v>0</v>
      </c>
      <c r="EN17" s="245">
        <v>0</v>
      </c>
      <c r="EO17" s="245">
        <v>0</v>
      </c>
      <c r="EP17" s="245">
        <v>0</v>
      </c>
      <c r="EQ17" s="245">
        <v>0</v>
      </c>
      <c r="ER17" s="245">
        <v>15</v>
      </c>
      <c r="ES17" s="244" t="s">
        <v>460</v>
      </c>
      <c r="ET17" s="247">
        <v>1</v>
      </c>
      <c r="EU17" s="245">
        <v>8</v>
      </c>
      <c r="EV17" s="245">
        <v>15</v>
      </c>
      <c r="EW17" s="245">
        <v>4</v>
      </c>
      <c r="EX17" s="245">
        <v>2</v>
      </c>
      <c r="EY17" s="245">
        <v>0</v>
      </c>
      <c r="EZ17" s="245">
        <v>0</v>
      </c>
      <c r="FA17" s="245">
        <v>0</v>
      </c>
      <c r="FB17" s="245">
        <v>0</v>
      </c>
      <c r="FC17" s="245">
        <v>2</v>
      </c>
      <c r="FD17" s="245">
        <v>0</v>
      </c>
      <c r="FE17" s="245">
        <v>4</v>
      </c>
      <c r="FF17" s="245">
        <v>0</v>
      </c>
      <c r="FG17" s="245">
        <v>1</v>
      </c>
      <c r="FH17" s="245">
        <v>3</v>
      </c>
      <c r="FI17" s="245">
        <v>0</v>
      </c>
      <c r="FJ17" s="245">
        <v>0</v>
      </c>
      <c r="FK17" s="245">
        <v>0</v>
      </c>
      <c r="FL17" s="245">
        <v>0</v>
      </c>
      <c r="FM17" s="245">
        <v>0</v>
      </c>
      <c r="FN17" s="245">
        <v>0</v>
      </c>
      <c r="FO17" s="245">
        <v>4</v>
      </c>
      <c r="FP17" s="245">
        <v>0</v>
      </c>
      <c r="FQ17" s="245">
        <v>1</v>
      </c>
      <c r="FR17" s="245">
        <v>10</v>
      </c>
      <c r="FS17" s="245">
        <v>0</v>
      </c>
      <c r="FT17" s="245">
        <v>0</v>
      </c>
      <c r="FU17" s="245">
        <v>0</v>
      </c>
      <c r="FV17" s="245">
        <v>0</v>
      </c>
      <c r="FW17" s="245">
        <v>0</v>
      </c>
      <c r="FX17" s="245">
        <v>0</v>
      </c>
      <c r="FY17" s="245">
        <v>11</v>
      </c>
      <c r="FZ17" s="244" t="s">
        <v>418</v>
      </c>
      <c r="GA17" s="247">
        <v>16</v>
      </c>
      <c r="GB17" s="244" t="s">
        <v>551</v>
      </c>
      <c r="GC17" s="243"/>
      <c r="GD17" s="243"/>
      <c r="GE17" s="243"/>
      <c r="GF17" s="243"/>
      <c r="GG17" s="243"/>
      <c r="GH17" s="243"/>
      <c r="GI17" s="243"/>
      <c r="GJ17" s="243"/>
      <c r="GK17" s="243"/>
      <c r="GL17" s="243"/>
      <c r="GM17" s="243"/>
      <c r="GN17" s="243"/>
      <c r="GO17" s="243"/>
      <c r="GP17" s="243"/>
      <c r="GQ17" s="243"/>
      <c r="GR17" s="243"/>
      <c r="GS17" s="243"/>
      <c r="GT17" s="243"/>
      <c r="GU17" s="243"/>
      <c r="GV17" s="243"/>
      <c r="GW17" s="243"/>
      <c r="GX17" s="243"/>
      <c r="GY17" s="244" t="s">
        <v>552</v>
      </c>
      <c r="GZ17" s="247">
        <v>12</v>
      </c>
      <c r="HA17" s="244" t="s">
        <v>431</v>
      </c>
      <c r="HB17" s="247">
        <v>1</v>
      </c>
      <c r="HC17" s="243"/>
      <c r="HD17" s="243"/>
      <c r="HE17" s="244" t="s">
        <v>433</v>
      </c>
      <c r="HF17" s="247">
        <v>3</v>
      </c>
      <c r="HG17" s="243"/>
      <c r="HH17" s="243"/>
      <c r="HI17" s="243"/>
      <c r="HJ17" s="243"/>
      <c r="HK17" s="243"/>
      <c r="HL17" s="243"/>
      <c r="HM17" s="243"/>
      <c r="HN17" s="243"/>
      <c r="HO17" s="244" t="s">
        <v>462</v>
      </c>
      <c r="HP17" s="247">
        <v>2</v>
      </c>
      <c r="HQ17" s="243"/>
      <c r="HR17" s="243"/>
      <c r="HS17" s="243"/>
      <c r="HT17" s="243"/>
      <c r="HU17" s="243"/>
      <c r="HV17" s="243"/>
      <c r="HW17" s="243"/>
      <c r="HX17" s="243"/>
      <c r="HY17" s="243"/>
      <c r="HZ17" s="243"/>
      <c r="IA17" s="243"/>
      <c r="IB17" s="243"/>
      <c r="IC17" s="243"/>
      <c r="ID17" s="243"/>
      <c r="IE17" s="243"/>
      <c r="IF17" s="243"/>
      <c r="IG17" s="243"/>
      <c r="IH17" s="243"/>
      <c r="II17" s="243"/>
    </row>
    <row r="18" spans="1:243" x14ac:dyDescent="0.2">
      <c r="A18" s="245">
        <v>12</v>
      </c>
      <c r="B18" s="246">
        <v>44020.498981481476</v>
      </c>
      <c r="C18" s="244" t="s">
        <v>553</v>
      </c>
      <c r="D18" s="244" t="s">
        <v>449</v>
      </c>
      <c r="E18" s="244" t="s">
        <v>554</v>
      </c>
      <c r="F18" s="244" t="s">
        <v>553</v>
      </c>
      <c r="G18" s="244" t="s">
        <v>555</v>
      </c>
      <c r="H18" s="244" t="s">
        <v>452</v>
      </c>
      <c r="I18" s="244" t="s">
        <v>453</v>
      </c>
      <c r="J18" s="244" t="s">
        <v>483</v>
      </c>
      <c r="K18" s="244" t="s">
        <v>556</v>
      </c>
      <c r="L18" s="244" t="s">
        <v>557</v>
      </c>
      <c r="M18" s="244" t="s">
        <v>558</v>
      </c>
      <c r="N18" s="244" t="s">
        <v>559</v>
      </c>
      <c r="O18" s="244" t="s">
        <v>560</v>
      </c>
      <c r="P18" s="245">
        <v>8</v>
      </c>
      <c r="Q18" s="245">
        <v>3</v>
      </c>
      <c r="R18" s="245">
        <v>0</v>
      </c>
      <c r="S18" s="245">
        <v>3</v>
      </c>
      <c r="T18" s="245">
        <v>0</v>
      </c>
      <c r="U18" s="245">
        <v>1</v>
      </c>
      <c r="V18" s="245">
        <v>1</v>
      </c>
      <c r="W18" s="245">
        <v>1</v>
      </c>
      <c r="X18" s="245">
        <v>0</v>
      </c>
      <c r="Y18" s="245">
        <v>0</v>
      </c>
      <c r="Z18" s="245">
        <v>0</v>
      </c>
      <c r="AA18" s="245">
        <v>0</v>
      </c>
      <c r="AB18" s="245">
        <v>3</v>
      </c>
      <c r="AC18" s="245">
        <v>0</v>
      </c>
      <c r="AD18" s="245">
        <v>0</v>
      </c>
      <c r="AE18" s="245">
        <v>12</v>
      </c>
      <c r="AF18" s="247">
        <v>2</v>
      </c>
      <c r="AG18" s="245">
        <v>29</v>
      </c>
      <c r="AH18" s="245">
        <v>13</v>
      </c>
      <c r="AI18" s="245">
        <v>0</v>
      </c>
      <c r="AJ18" s="245">
        <v>13</v>
      </c>
      <c r="AK18" s="245">
        <v>2</v>
      </c>
      <c r="AL18" s="245">
        <v>4</v>
      </c>
      <c r="AM18" s="245">
        <v>2</v>
      </c>
      <c r="AN18" s="245">
        <v>2</v>
      </c>
      <c r="AO18" s="245">
        <v>5</v>
      </c>
      <c r="AP18" s="245">
        <v>22</v>
      </c>
      <c r="AQ18" s="245">
        <v>2</v>
      </c>
      <c r="AR18" s="245">
        <v>2</v>
      </c>
      <c r="AS18" s="245">
        <v>4</v>
      </c>
      <c r="AT18" s="245">
        <v>2</v>
      </c>
      <c r="AU18" s="245">
        <v>2</v>
      </c>
      <c r="AV18" s="245">
        <v>5</v>
      </c>
      <c r="AW18" s="245">
        <v>1</v>
      </c>
      <c r="AX18" s="245">
        <v>1</v>
      </c>
      <c r="AY18" s="245">
        <v>1</v>
      </c>
      <c r="AZ18" s="245">
        <v>0</v>
      </c>
      <c r="BA18" s="245">
        <v>0</v>
      </c>
      <c r="BB18" s="245">
        <v>2</v>
      </c>
      <c r="BC18" s="245">
        <v>7</v>
      </c>
      <c r="BD18" s="245">
        <v>11</v>
      </c>
      <c r="BE18" s="245">
        <v>9</v>
      </c>
      <c r="BF18" s="245">
        <v>29</v>
      </c>
      <c r="BG18" s="245">
        <v>26</v>
      </c>
      <c r="BH18" s="245">
        <v>13</v>
      </c>
      <c r="BI18" s="245">
        <v>0</v>
      </c>
      <c r="BJ18" s="245">
        <v>0</v>
      </c>
      <c r="BK18" s="245">
        <v>0</v>
      </c>
      <c r="BL18" s="245">
        <v>0</v>
      </c>
      <c r="BM18" s="245">
        <v>0</v>
      </c>
      <c r="BN18" s="245">
        <v>0</v>
      </c>
      <c r="BO18" s="245">
        <v>0</v>
      </c>
      <c r="BP18" s="245">
        <v>0</v>
      </c>
      <c r="BQ18" s="245">
        <v>0</v>
      </c>
      <c r="BR18" s="245">
        <v>0</v>
      </c>
      <c r="BS18" s="245">
        <v>0</v>
      </c>
      <c r="BT18" s="245">
        <v>0</v>
      </c>
      <c r="BU18" s="245">
        <v>0</v>
      </c>
      <c r="BV18" s="245">
        <v>0</v>
      </c>
      <c r="BW18" s="245">
        <v>0</v>
      </c>
      <c r="BX18" s="245">
        <v>33</v>
      </c>
      <c r="BY18" s="245">
        <v>18</v>
      </c>
      <c r="BZ18" s="245">
        <v>3</v>
      </c>
      <c r="CA18" s="245">
        <v>2</v>
      </c>
      <c r="CB18" s="245">
        <v>5</v>
      </c>
      <c r="CC18" s="245">
        <v>7</v>
      </c>
      <c r="CD18" s="245">
        <v>1</v>
      </c>
      <c r="CE18" s="245">
        <v>0</v>
      </c>
      <c r="CF18" s="245">
        <v>0</v>
      </c>
      <c r="CG18" s="245">
        <v>18</v>
      </c>
      <c r="CH18" s="245">
        <v>0</v>
      </c>
      <c r="CI18" s="245">
        <v>4</v>
      </c>
      <c r="CJ18" s="245">
        <v>7</v>
      </c>
      <c r="CK18" s="245">
        <v>11</v>
      </c>
      <c r="CL18" s="245">
        <v>8</v>
      </c>
      <c r="CM18" s="245">
        <v>2</v>
      </c>
      <c r="CN18" s="245">
        <v>1</v>
      </c>
      <c r="CO18" s="245">
        <v>33</v>
      </c>
      <c r="CP18" s="245">
        <v>14</v>
      </c>
      <c r="CQ18" s="245">
        <v>19</v>
      </c>
      <c r="CR18" s="245">
        <v>0</v>
      </c>
      <c r="CS18" s="245">
        <v>33</v>
      </c>
      <c r="CT18" s="245">
        <v>0</v>
      </c>
      <c r="CU18" s="245">
        <v>0</v>
      </c>
      <c r="CV18" s="245">
        <v>0</v>
      </c>
      <c r="CW18" s="245">
        <v>0</v>
      </c>
      <c r="CX18" s="245">
        <v>14</v>
      </c>
      <c r="CY18" s="245">
        <v>0</v>
      </c>
      <c r="CZ18" s="245">
        <v>0</v>
      </c>
      <c r="DA18" s="245">
        <v>0</v>
      </c>
      <c r="DB18" s="245">
        <v>14</v>
      </c>
      <c r="DC18" s="245">
        <v>0</v>
      </c>
      <c r="DD18" s="245">
        <v>0</v>
      </c>
      <c r="DE18" s="245">
        <v>11</v>
      </c>
      <c r="DF18" s="245">
        <v>0</v>
      </c>
      <c r="DG18" s="245">
        <v>7</v>
      </c>
      <c r="DH18" s="245">
        <v>0</v>
      </c>
      <c r="DI18" s="245">
        <v>1</v>
      </c>
      <c r="DJ18" s="245">
        <v>0</v>
      </c>
      <c r="DK18" s="245">
        <v>19</v>
      </c>
      <c r="DL18" s="247">
        <v>10</v>
      </c>
      <c r="DM18" s="245">
        <v>1</v>
      </c>
      <c r="DN18" s="245">
        <v>0</v>
      </c>
      <c r="DO18" s="245">
        <v>28</v>
      </c>
      <c r="DP18" s="245">
        <v>12</v>
      </c>
      <c r="DQ18" s="245">
        <v>11</v>
      </c>
      <c r="DR18" s="245">
        <v>0</v>
      </c>
      <c r="DS18" s="245">
        <v>28</v>
      </c>
      <c r="DT18" s="245">
        <v>24</v>
      </c>
      <c r="DU18" s="245">
        <v>2</v>
      </c>
      <c r="DV18" s="245">
        <v>27</v>
      </c>
      <c r="DW18" s="245">
        <v>504</v>
      </c>
      <c r="DX18" s="245">
        <v>24</v>
      </c>
      <c r="DY18" s="245">
        <v>22</v>
      </c>
      <c r="DZ18" s="245">
        <v>15</v>
      </c>
      <c r="EA18" s="245">
        <v>12</v>
      </c>
      <c r="EB18" s="245">
        <v>15</v>
      </c>
      <c r="EC18" s="245">
        <v>18</v>
      </c>
      <c r="ED18" s="245">
        <v>15</v>
      </c>
      <c r="EE18" s="245">
        <v>2</v>
      </c>
      <c r="EF18" s="245">
        <v>2</v>
      </c>
      <c r="EG18" s="245">
        <v>15</v>
      </c>
      <c r="EH18" s="245">
        <v>11</v>
      </c>
      <c r="EI18" s="245">
        <v>0</v>
      </c>
      <c r="EJ18" s="245">
        <v>0</v>
      </c>
      <c r="EK18" s="245">
        <v>6</v>
      </c>
      <c r="EL18" s="245">
        <v>5</v>
      </c>
      <c r="EM18" s="245">
        <v>6</v>
      </c>
      <c r="EN18" s="245">
        <v>1</v>
      </c>
      <c r="EO18" s="245">
        <v>0</v>
      </c>
      <c r="EP18" s="245">
        <v>0</v>
      </c>
      <c r="EQ18" s="245">
        <v>0</v>
      </c>
      <c r="ER18" s="245">
        <v>25</v>
      </c>
      <c r="ES18" s="244" t="s">
        <v>460</v>
      </c>
      <c r="ET18" s="247">
        <v>1</v>
      </c>
      <c r="EU18" s="245">
        <v>2</v>
      </c>
      <c r="EV18" s="245">
        <v>24</v>
      </c>
      <c r="EW18" s="245">
        <v>5</v>
      </c>
      <c r="EX18" s="245">
        <v>0</v>
      </c>
      <c r="EY18" s="245">
        <v>0</v>
      </c>
      <c r="EZ18" s="245">
        <v>0</v>
      </c>
      <c r="FA18" s="245">
        <v>0</v>
      </c>
      <c r="FB18" s="245">
        <v>1</v>
      </c>
      <c r="FC18" s="245">
        <v>0</v>
      </c>
      <c r="FD18" s="245">
        <v>4</v>
      </c>
      <c r="FE18" s="245">
        <v>5</v>
      </c>
      <c r="FF18" s="245">
        <v>1</v>
      </c>
      <c r="FG18" s="245">
        <v>4</v>
      </c>
      <c r="FH18" s="245">
        <v>0</v>
      </c>
      <c r="FI18" s="245">
        <v>0</v>
      </c>
      <c r="FJ18" s="245">
        <v>0</v>
      </c>
      <c r="FK18" s="245">
        <v>0</v>
      </c>
      <c r="FL18" s="245">
        <v>0</v>
      </c>
      <c r="FM18" s="245">
        <v>0</v>
      </c>
      <c r="FN18" s="245">
        <v>0</v>
      </c>
      <c r="FO18" s="245">
        <v>5</v>
      </c>
      <c r="FP18" s="245">
        <v>0</v>
      </c>
      <c r="FQ18" s="245">
        <v>3</v>
      </c>
      <c r="FR18" s="245">
        <v>7</v>
      </c>
      <c r="FS18" s="245">
        <v>2</v>
      </c>
      <c r="FT18" s="245">
        <v>4</v>
      </c>
      <c r="FU18" s="245">
        <v>4</v>
      </c>
      <c r="FV18" s="245">
        <v>1</v>
      </c>
      <c r="FW18" s="245">
        <v>0</v>
      </c>
      <c r="FX18" s="245">
        <v>3</v>
      </c>
      <c r="FY18" s="245">
        <v>24</v>
      </c>
      <c r="FZ18" s="244" t="s">
        <v>461</v>
      </c>
      <c r="GA18" s="247">
        <v>1</v>
      </c>
      <c r="GB18" s="243"/>
      <c r="GC18" s="243"/>
      <c r="GD18" s="243"/>
      <c r="GE18" s="243"/>
      <c r="GF18" s="243"/>
      <c r="GG18" s="243"/>
      <c r="GH18" s="243"/>
      <c r="GI18" s="243"/>
      <c r="GJ18" s="243"/>
      <c r="GK18" s="244" t="s">
        <v>423</v>
      </c>
      <c r="GL18" s="247">
        <v>5</v>
      </c>
      <c r="GM18" s="243"/>
      <c r="GN18" s="243"/>
      <c r="GO18" s="243"/>
      <c r="GP18" s="243"/>
      <c r="GQ18" s="243"/>
      <c r="GR18" s="243"/>
      <c r="GS18" s="243"/>
      <c r="GT18" s="243"/>
      <c r="GU18" s="243"/>
      <c r="GV18" s="243"/>
      <c r="GW18" s="243"/>
      <c r="GX18" s="243"/>
      <c r="GY18" s="243"/>
      <c r="GZ18" s="243"/>
      <c r="HA18" s="243"/>
      <c r="HB18" s="243"/>
      <c r="HC18" s="243"/>
      <c r="HD18" s="243"/>
      <c r="HE18" s="244" t="s">
        <v>433</v>
      </c>
      <c r="HF18" s="247">
        <v>3</v>
      </c>
      <c r="HG18" s="243"/>
      <c r="HH18" s="243"/>
      <c r="HI18" s="243"/>
      <c r="HJ18" s="243"/>
      <c r="HK18" s="243"/>
      <c r="HL18" s="243"/>
      <c r="HM18" s="243"/>
      <c r="HN18" s="243"/>
      <c r="HO18" s="244" t="s">
        <v>462</v>
      </c>
      <c r="HP18" s="247">
        <v>2</v>
      </c>
      <c r="HQ18" s="243"/>
      <c r="HR18" s="243"/>
      <c r="HS18" s="243"/>
      <c r="HT18" s="243"/>
      <c r="HU18" s="243"/>
      <c r="HV18" s="243"/>
      <c r="HW18" s="243"/>
      <c r="HX18" s="244" t="s">
        <v>444</v>
      </c>
      <c r="HY18" s="247">
        <v>2</v>
      </c>
      <c r="HZ18" s="244" t="s">
        <v>445</v>
      </c>
      <c r="IA18" s="247">
        <v>3</v>
      </c>
      <c r="IB18" s="244" t="s">
        <v>446</v>
      </c>
      <c r="IC18" s="247">
        <v>4</v>
      </c>
      <c r="ID18" s="243"/>
      <c r="IE18" s="243"/>
      <c r="IF18" s="245">
        <v>6</v>
      </c>
      <c r="IG18" s="245">
        <v>7</v>
      </c>
      <c r="IH18" s="245">
        <v>0</v>
      </c>
      <c r="II18" s="245">
        <v>4</v>
      </c>
    </row>
    <row r="19" spans="1:243" x14ac:dyDescent="0.2">
      <c r="A19" s="245">
        <v>13</v>
      </c>
      <c r="B19" s="246">
        <v>44021.60936342593</v>
      </c>
      <c r="C19" s="244" t="s">
        <v>561</v>
      </c>
      <c r="D19" s="244" t="s">
        <v>449</v>
      </c>
      <c r="E19" s="244" t="s">
        <v>562</v>
      </c>
      <c r="F19" s="244" t="s">
        <v>561</v>
      </c>
      <c r="G19" s="244" t="s">
        <v>563</v>
      </c>
      <c r="H19" s="244" t="s">
        <v>452</v>
      </c>
      <c r="I19" s="244" t="s">
        <v>453</v>
      </c>
      <c r="J19" s="244" t="s">
        <v>564</v>
      </c>
      <c r="K19" s="244" t="s">
        <v>565</v>
      </c>
      <c r="L19" s="244" t="s">
        <v>566</v>
      </c>
      <c r="M19" s="244" t="s">
        <v>567</v>
      </c>
      <c r="N19" s="244" t="s">
        <v>568</v>
      </c>
      <c r="O19" s="244" t="s">
        <v>569</v>
      </c>
      <c r="P19" s="245">
        <v>2</v>
      </c>
      <c r="Q19" s="245">
        <v>1</v>
      </c>
      <c r="R19" s="245">
        <v>0</v>
      </c>
      <c r="S19" s="245">
        <v>1</v>
      </c>
      <c r="T19" s="245">
        <v>0</v>
      </c>
      <c r="U19" s="245">
        <v>0</v>
      </c>
      <c r="V19" s="245">
        <v>0</v>
      </c>
      <c r="W19" s="245">
        <v>0</v>
      </c>
      <c r="X19" s="245">
        <v>1</v>
      </c>
      <c r="Y19" s="245">
        <v>0</v>
      </c>
      <c r="Z19" s="245">
        <v>0</v>
      </c>
      <c r="AA19" s="245">
        <v>0</v>
      </c>
      <c r="AB19" s="245">
        <v>1</v>
      </c>
      <c r="AC19" s="245">
        <v>0</v>
      </c>
      <c r="AD19" s="245">
        <v>0</v>
      </c>
      <c r="AE19" s="245">
        <v>19</v>
      </c>
      <c r="AF19" s="247">
        <v>1</v>
      </c>
      <c r="AG19" s="245">
        <v>19</v>
      </c>
      <c r="AH19" s="245">
        <v>0</v>
      </c>
      <c r="AI19" s="245">
        <v>0</v>
      </c>
      <c r="AJ19" s="245">
        <v>0</v>
      </c>
      <c r="AK19" s="245">
        <v>0</v>
      </c>
      <c r="AL19" s="245">
        <v>4</v>
      </c>
      <c r="AM19" s="245">
        <v>1</v>
      </c>
      <c r="AN19" s="245">
        <v>1</v>
      </c>
      <c r="AO19" s="245">
        <v>3</v>
      </c>
      <c r="AP19" s="245">
        <v>13</v>
      </c>
      <c r="AQ19" s="245">
        <v>0</v>
      </c>
      <c r="AR19" s="245">
        <v>2</v>
      </c>
      <c r="AS19" s="245">
        <v>0</v>
      </c>
      <c r="AT19" s="245">
        <v>1</v>
      </c>
      <c r="AU19" s="245">
        <v>0</v>
      </c>
      <c r="AV19" s="245">
        <v>6</v>
      </c>
      <c r="AW19" s="245">
        <v>6</v>
      </c>
      <c r="AX19" s="245">
        <v>0</v>
      </c>
      <c r="AY19" s="245">
        <v>1</v>
      </c>
      <c r="AZ19" s="245">
        <v>2</v>
      </c>
      <c r="BA19" s="245">
        <v>0</v>
      </c>
      <c r="BB19" s="245">
        <v>5</v>
      </c>
      <c r="BC19" s="245">
        <v>4</v>
      </c>
      <c r="BD19" s="245">
        <v>4</v>
      </c>
      <c r="BE19" s="245">
        <v>6</v>
      </c>
      <c r="BF19" s="245">
        <v>19</v>
      </c>
      <c r="BG19" s="245">
        <v>19</v>
      </c>
      <c r="BH19" s="245">
        <v>0</v>
      </c>
      <c r="BI19" s="245">
        <v>0</v>
      </c>
      <c r="BJ19" s="245">
        <v>0</v>
      </c>
      <c r="BK19" s="245">
        <v>0</v>
      </c>
      <c r="BL19" s="245">
        <v>0</v>
      </c>
      <c r="BM19" s="245">
        <v>0</v>
      </c>
      <c r="BN19" s="245">
        <v>0</v>
      </c>
      <c r="BO19" s="245">
        <v>0</v>
      </c>
      <c r="BP19" s="245">
        <v>0</v>
      </c>
      <c r="BQ19" s="245">
        <v>0</v>
      </c>
      <c r="BR19" s="245">
        <v>0</v>
      </c>
      <c r="BS19" s="245">
        <v>0</v>
      </c>
      <c r="BT19" s="245">
        <v>0</v>
      </c>
      <c r="BU19" s="245">
        <v>0</v>
      </c>
      <c r="BV19" s="245">
        <v>0</v>
      </c>
      <c r="BW19" s="245">
        <v>0</v>
      </c>
      <c r="BX19" s="245">
        <v>24</v>
      </c>
      <c r="BY19" s="245">
        <v>1</v>
      </c>
      <c r="BZ19" s="245">
        <v>1</v>
      </c>
      <c r="CA19" s="245">
        <v>0</v>
      </c>
      <c r="CB19" s="245">
        <v>0</v>
      </c>
      <c r="CC19" s="245">
        <v>0</v>
      </c>
      <c r="CD19" s="245">
        <v>0</v>
      </c>
      <c r="CE19" s="245">
        <v>0</v>
      </c>
      <c r="CF19" s="245">
        <v>0</v>
      </c>
      <c r="CG19" s="245">
        <v>1</v>
      </c>
      <c r="CH19" s="245">
        <v>0</v>
      </c>
      <c r="CI19" s="245">
        <v>1</v>
      </c>
      <c r="CJ19" s="245">
        <v>3</v>
      </c>
      <c r="CK19" s="245">
        <v>5</v>
      </c>
      <c r="CL19" s="245">
        <v>4</v>
      </c>
      <c r="CM19" s="245">
        <v>7</v>
      </c>
      <c r="CN19" s="245">
        <v>4</v>
      </c>
      <c r="CO19" s="245">
        <v>24</v>
      </c>
      <c r="CP19" s="245">
        <v>0</v>
      </c>
      <c r="CQ19" s="245">
        <v>24</v>
      </c>
      <c r="CR19" s="245">
        <v>0</v>
      </c>
      <c r="CS19" s="245">
        <v>24</v>
      </c>
      <c r="CT19" s="245">
        <v>0</v>
      </c>
      <c r="CU19" s="245">
        <v>0</v>
      </c>
      <c r="CV19" s="245">
        <v>0</v>
      </c>
      <c r="CW19" s="245">
        <v>0</v>
      </c>
      <c r="CX19" s="245">
        <v>0</v>
      </c>
      <c r="CY19" s="245">
        <v>0</v>
      </c>
      <c r="CZ19" s="245">
        <v>0</v>
      </c>
      <c r="DA19" s="245">
        <v>0</v>
      </c>
      <c r="DB19" s="245">
        <v>0</v>
      </c>
      <c r="DC19" s="245">
        <v>0</v>
      </c>
      <c r="DD19" s="245">
        <v>0</v>
      </c>
      <c r="DE19" s="245">
        <v>4</v>
      </c>
      <c r="DF19" s="245">
        <v>0</v>
      </c>
      <c r="DG19" s="245">
        <v>19</v>
      </c>
      <c r="DH19" s="245">
        <v>1</v>
      </c>
      <c r="DI19" s="245">
        <v>0</v>
      </c>
      <c r="DJ19" s="245">
        <v>0</v>
      </c>
      <c r="DK19" s="245">
        <v>24</v>
      </c>
      <c r="DL19" s="247">
        <v>100</v>
      </c>
      <c r="DM19" s="245">
        <v>0</v>
      </c>
      <c r="DN19" s="245">
        <v>0</v>
      </c>
      <c r="DO19" s="245">
        <v>19</v>
      </c>
      <c r="DP19" s="245">
        <v>0</v>
      </c>
      <c r="DQ19" s="245">
        <v>0</v>
      </c>
      <c r="DR19" s="245">
        <v>0</v>
      </c>
      <c r="DS19" s="245">
        <v>19</v>
      </c>
      <c r="DT19" s="245">
        <v>19</v>
      </c>
      <c r="DU19" s="245">
        <v>5</v>
      </c>
      <c r="DV19" s="245">
        <v>14</v>
      </c>
      <c r="DW19" s="245">
        <v>340</v>
      </c>
      <c r="DX19" s="245">
        <v>11</v>
      </c>
      <c r="DY19" s="245">
        <v>6</v>
      </c>
      <c r="DZ19" s="245">
        <v>23</v>
      </c>
      <c r="EA19" s="245">
        <v>23</v>
      </c>
      <c r="EB19" s="245">
        <v>23</v>
      </c>
      <c r="EC19" s="245">
        <v>1</v>
      </c>
      <c r="ED19" s="245">
        <v>1</v>
      </c>
      <c r="EE19" s="245">
        <v>1</v>
      </c>
      <c r="EF19" s="245">
        <v>1</v>
      </c>
      <c r="EG19" s="245">
        <v>0</v>
      </c>
      <c r="EH19" s="245">
        <v>0</v>
      </c>
      <c r="EI19" s="245">
        <v>0</v>
      </c>
      <c r="EJ19" s="245">
        <v>0</v>
      </c>
      <c r="EK19" s="245">
        <v>1</v>
      </c>
      <c r="EL19" s="245">
        <v>1</v>
      </c>
      <c r="EM19" s="245">
        <v>1</v>
      </c>
      <c r="EN19" s="245">
        <v>0</v>
      </c>
      <c r="EO19" s="245">
        <v>0</v>
      </c>
      <c r="EP19" s="245">
        <v>0</v>
      </c>
      <c r="EQ19" s="245">
        <v>0</v>
      </c>
      <c r="ER19" s="245">
        <v>11</v>
      </c>
      <c r="ES19" s="244" t="s">
        <v>460</v>
      </c>
      <c r="ET19" s="247">
        <v>1</v>
      </c>
      <c r="EU19" s="245">
        <v>7</v>
      </c>
      <c r="EV19" s="245">
        <v>12</v>
      </c>
      <c r="EW19" s="245">
        <v>0</v>
      </c>
      <c r="EX19" s="245">
        <v>0</v>
      </c>
      <c r="EY19" s="245">
        <v>0</v>
      </c>
      <c r="EZ19" s="245">
        <v>0</v>
      </c>
      <c r="FA19" s="245">
        <v>0</v>
      </c>
      <c r="FB19" s="245">
        <v>0</v>
      </c>
      <c r="FC19" s="245">
        <v>0</v>
      </c>
      <c r="FD19" s="245">
        <v>0</v>
      </c>
      <c r="FE19" s="245">
        <v>0</v>
      </c>
      <c r="FF19" s="245">
        <v>0</v>
      </c>
      <c r="FG19" s="245">
        <v>0</v>
      </c>
      <c r="FH19" s="245">
        <v>0</v>
      </c>
      <c r="FI19" s="245">
        <v>0</v>
      </c>
      <c r="FJ19" s="245">
        <v>0</v>
      </c>
      <c r="FK19" s="245">
        <v>0</v>
      </c>
      <c r="FL19" s="245">
        <v>0</v>
      </c>
      <c r="FM19" s="245">
        <v>0</v>
      </c>
      <c r="FN19" s="245">
        <v>0</v>
      </c>
      <c r="FO19" s="245">
        <v>0</v>
      </c>
      <c r="FP19" s="245">
        <v>0</v>
      </c>
      <c r="FQ19" s="245">
        <v>0</v>
      </c>
      <c r="FR19" s="245">
        <v>0</v>
      </c>
      <c r="FS19" s="245">
        <v>4</v>
      </c>
      <c r="FT19" s="245">
        <v>2</v>
      </c>
      <c r="FU19" s="245">
        <v>2</v>
      </c>
      <c r="FV19" s="245">
        <v>5</v>
      </c>
      <c r="FW19" s="245">
        <v>5</v>
      </c>
      <c r="FX19" s="245">
        <v>1</v>
      </c>
      <c r="FY19" s="245">
        <v>19</v>
      </c>
      <c r="FZ19" s="244" t="s">
        <v>461</v>
      </c>
      <c r="GA19" s="247">
        <v>1</v>
      </c>
      <c r="GB19" s="243"/>
      <c r="GC19" s="243"/>
      <c r="GD19" s="243"/>
      <c r="GE19" s="243"/>
      <c r="GF19" s="243"/>
      <c r="GG19" s="243"/>
      <c r="GH19" s="243"/>
      <c r="GI19" s="243"/>
      <c r="GJ19" s="243"/>
      <c r="GK19" s="243"/>
      <c r="GL19" s="243"/>
      <c r="GM19" s="243"/>
      <c r="GN19" s="243"/>
      <c r="GO19" s="243"/>
      <c r="GP19" s="243"/>
      <c r="GQ19" s="243"/>
      <c r="GR19" s="243"/>
      <c r="GS19" s="243"/>
      <c r="GT19" s="243"/>
      <c r="GU19" s="243"/>
      <c r="GV19" s="243"/>
      <c r="GW19" s="243"/>
      <c r="GX19" s="243"/>
      <c r="GY19" s="244" t="s">
        <v>570</v>
      </c>
      <c r="GZ19" s="247">
        <v>12</v>
      </c>
      <c r="HA19" s="243"/>
      <c r="HB19" s="243"/>
      <c r="HC19" s="243"/>
      <c r="HD19" s="243"/>
      <c r="HE19" s="244" t="s">
        <v>433</v>
      </c>
      <c r="HF19" s="247">
        <v>3</v>
      </c>
      <c r="HG19" s="243"/>
      <c r="HH19" s="243"/>
      <c r="HI19" s="243"/>
      <c r="HJ19" s="243"/>
      <c r="HK19" s="243"/>
      <c r="HL19" s="243"/>
      <c r="HM19" s="243"/>
      <c r="HN19" s="243"/>
      <c r="HO19" s="244" t="s">
        <v>462</v>
      </c>
      <c r="HP19" s="247">
        <v>2</v>
      </c>
      <c r="HQ19" s="243"/>
      <c r="HR19" s="243"/>
      <c r="HS19" s="243"/>
      <c r="HT19" s="243"/>
      <c r="HU19" s="243"/>
      <c r="HV19" s="243"/>
      <c r="HW19" s="243"/>
      <c r="HX19" s="243"/>
      <c r="HY19" s="243"/>
      <c r="HZ19" s="243"/>
      <c r="IA19" s="243"/>
      <c r="IB19" s="243"/>
      <c r="IC19" s="243"/>
      <c r="ID19" s="243"/>
      <c r="IE19" s="243"/>
      <c r="IF19" s="243"/>
      <c r="IG19" s="243"/>
      <c r="IH19" s="243"/>
      <c r="II19" s="243"/>
    </row>
    <row r="20" spans="1:243" x14ac:dyDescent="0.2">
      <c r="A20" s="245">
        <v>14</v>
      </c>
      <c r="B20" s="246">
        <v>44025.335868055554</v>
      </c>
      <c r="C20" s="244" t="s">
        <v>571</v>
      </c>
      <c r="D20" s="244" t="s">
        <v>449</v>
      </c>
      <c r="E20" s="244" t="s">
        <v>572</v>
      </c>
      <c r="F20" s="244" t="s">
        <v>571</v>
      </c>
      <c r="G20" s="244" t="s">
        <v>573</v>
      </c>
      <c r="H20" s="244" t="s">
        <v>452</v>
      </c>
      <c r="I20" s="244" t="s">
        <v>453</v>
      </c>
      <c r="J20" s="244" t="s">
        <v>574</v>
      </c>
      <c r="K20" s="244" t="s">
        <v>575</v>
      </c>
      <c r="L20" s="244" t="s">
        <v>576</v>
      </c>
      <c r="M20" s="244" t="s">
        <v>577</v>
      </c>
      <c r="N20" s="244" t="s">
        <v>578</v>
      </c>
      <c r="O20" s="244" t="s">
        <v>579</v>
      </c>
      <c r="P20" s="245">
        <v>4</v>
      </c>
      <c r="Q20" s="245">
        <v>2</v>
      </c>
      <c r="R20" s="245">
        <v>1</v>
      </c>
      <c r="S20" s="245">
        <v>3</v>
      </c>
      <c r="T20" s="245">
        <v>0</v>
      </c>
      <c r="U20" s="245">
        <v>0</v>
      </c>
      <c r="V20" s="245">
        <v>0</v>
      </c>
      <c r="W20" s="245">
        <v>0</v>
      </c>
      <c r="X20" s="245">
        <v>1</v>
      </c>
      <c r="Y20" s="245">
        <v>2</v>
      </c>
      <c r="Z20" s="245">
        <v>0</v>
      </c>
      <c r="AA20" s="245">
        <v>0</v>
      </c>
      <c r="AB20" s="245">
        <v>3</v>
      </c>
      <c r="AC20" s="245">
        <v>0</v>
      </c>
      <c r="AD20" s="245">
        <v>0</v>
      </c>
      <c r="AE20" s="245">
        <v>45</v>
      </c>
      <c r="AF20" s="247">
        <v>1.5</v>
      </c>
      <c r="AG20" s="245">
        <v>32</v>
      </c>
      <c r="AH20" s="245">
        <v>6</v>
      </c>
      <c r="AI20" s="245">
        <v>0</v>
      </c>
      <c r="AJ20" s="245">
        <v>6</v>
      </c>
      <c r="AK20" s="245">
        <v>2</v>
      </c>
      <c r="AL20" s="245">
        <v>3</v>
      </c>
      <c r="AM20" s="245">
        <v>1</v>
      </c>
      <c r="AN20" s="245">
        <v>1</v>
      </c>
      <c r="AO20" s="245">
        <v>2</v>
      </c>
      <c r="AP20" s="245">
        <v>30</v>
      </c>
      <c r="AQ20" s="245">
        <v>1</v>
      </c>
      <c r="AR20" s="245">
        <v>0</v>
      </c>
      <c r="AS20" s="245">
        <v>0</v>
      </c>
      <c r="AT20" s="245">
        <v>0</v>
      </c>
      <c r="AU20" s="245">
        <v>0</v>
      </c>
      <c r="AV20" s="245">
        <v>1</v>
      </c>
      <c r="AW20" s="245">
        <v>0</v>
      </c>
      <c r="AX20" s="245">
        <v>1</v>
      </c>
      <c r="AY20" s="245">
        <v>1</v>
      </c>
      <c r="AZ20" s="245">
        <v>0</v>
      </c>
      <c r="BA20" s="245">
        <v>0</v>
      </c>
      <c r="BB20" s="245">
        <v>1</v>
      </c>
      <c r="BC20" s="245">
        <v>15</v>
      </c>
      <c r="BD20" s="245">
        <v>8</v>
      </c>
      <c r="BE20" s="245">
        <v>8</v>
      </c>
      <c r="BF20" s="245">
        <v>32</v>
      </c>
      <c r="BG20" s="245">
        <v>32</v>
      </c>
      <c r="BH20" s="243"/>
      <c r="BI20" s="243"/>
      <c r="BJ20" s="243"/>
      <c r="BK20" s="243"/>
      <c r="BL20" s="243"/>
      <c r="BM20" s="243"/>
      <c r="BN20" s="243"/>
      <c r="BO20" s="243"/>
      <c r="BP20" s="243"/>
      <c r="BQ20" s="243"/>
      <c r="BR20" s="243"/>
      <c r="BS20" s="243"/>
      <c r="BT20" s="243"/>
      <c r="BU20" s="243"/>
      <c r="BV20" s="245">
        <v>1</v>
      </c>
      <c r="BW20" s="243"/>
      <c r="BX20" s="245">
        <v>43</v>
      </c>
      <c r="BY20" s="245">
        <v>15</v>
      </c>
      <c r="BZ20" s="245">
        <v>6</v>
      </c>
      <c r="CA20" s="245">
        <v>0</v>
      </c>
      <c r="CB20" s="245">
        <v>2</v>
      </c>
      <c r="CC20" s="245">
        <v>1</v>
      </c>
      <c r="CD20" s="245">
        <v>5</v>
      </c>
      <c r="CE20" s="245">
        <v>1</v>
      </c>
      <c r="CF20" s="245">
        <v>0</v>
      </c>
      <c r="CG20" s="245">
        <v>15</v>
      </c>
      <c r="CH20" s="245">
        <v>2</v>
      </c>
      <c r="CI20" s="245">
        <v>2</v>
      </c>
      <c r="CJ20" s="245">
        <v>4</v>
      </c>
      <c r="CK20" s="245">
        <v>11</v>
      </c>
      <c r="CL20" s="245">
        <v>12</v>
      </c>
      <c r="CM20" s="245">
        <v>7</v>
      </c>
      <c r="CN20" s="245">
        <v>5</v>
      </c>
      <c r="CO20" s="245">
        <v>43</v>
      </c>
      <c r="CP20" s="245">
        <v>0</v>
      </c>
      <c r="CQ20" s="245">
        <v>43</v>
      </c>
      <c r="CR20" s="245">
        <v>0</v>
      </c>
      <c r="CS20" s="245">
        <v>43</v>
      </c>
      <c r="CT20" s="245">
        <v>0</v>
      </c>
      <c r="CU20" s="245">
        <v>0</v>
      </c>
      <c r="CV20" s="245">
        <v>0</v>
      </c>
      <c r="CW20" s="245">
        <v>0</v>
      </c>
      <c r="CX20" s="245">
        <v>0</v>
      </c>
      <c r="CY20" s="245">
        <v>0</v>
      </c>
      <c r="CZ20" s="245">
        <v>0</v>
      </c>
      <c r="DA20" s="245">
        <v>0</v>
      </c>
      <c r="DB20" s="245">
        <v>0</v>
      </c>
      <c r="DC20" s="245">
        <v>0</v>
      </c>
      <c r="DD20" s="245">
        <v>0</v>
      </c>
      <c r="DE20" s="245">
        <v>37</v>
      </c>
      <c r="DF20" s="245">
        <v>0</v>
      </c>
      <c r="DG20" s="245">
        <v>3</v>
      </c>
      <c r="DH20" s="245">
        <v>3</v>
      </c>
      <c r="DI20" s="245">
        <v>0</v>
      </c>
      <c r="DJ20" s="245">
        <v>0</v>
      </c>
      <c r="DK20" s="245">
        <v>43</v>
      </c>
      <c r="DL20" s="247">
        <v>100</v>
      </c>
      <c r="DM20" s="245">
        <v>0</v>
      </c>
      <c r="DN20" s="245">
        <v>1</v>
      </c>
      <c r="DO20" s="245">
        <v>30</v>
      </c>
      <c r="DP20" s="245">
        <v>5</v>
      </c>
      <c r="DQ20" s="245">
        <v>5</v>
      </c>
      <c r="DR20" s="245">
        <v>0</v>
      </c>
      <c r="DS20" s="245">
        <v>32</v>
      </c>
      <c r="DT20" s="245">
        <v>32</v>
      </c>
      <c r="DU20" s="245">
        <v>1</v>
      </c>
      <c r="DV20" s="245">
        <v>31</v>
      </c>
      <c r="DW20" s="245">
        <v>612</v>
      </c>
      <c r="DX20" s="245">
        <v>13</v>
      </c>
      <c r="DY20" s="245">
        <v>28</v>
      </c>
      <c r="DZ20" s="245">
        <v>38</v>
      </c>
      <c r="EA20" s="245">
        <v>38</v>
      </c>
      <c r="EB20" s="245">
        <v>38</v>
      </c>
      <c r="EC20" s="245">
        <v>10</v>
      </c>
      <c r="ED20" s="245">
        <v>10</v>
      </c>
      <c r="EE20" s="245">
        <v>6</v>
      </c>
      <c r="EF20" s="245">
        <v>6</v>
      </c>
      <c r="EG20" s="245">
        <v>7</v>
      </c>
      <c r="EH20" s="245">
        <v>7</v>
      </c>
      <c r="EI20" s="245">
        <v>15</v>
      </c>
      <c r="EJ20" s="245">
        <v>15</v>
      </c>
      <c r="EK20" s="245">
        <v>4</v>
      </c>
      <c r="EL20" s="245">
        <v>4</v>
      </c>
      <c r="EM20" s="245">
        <v>4</v>
      </c>
      <c r="EN20" s="245">
        <v>5</v>
      </c>
      <c r="EO20" s="245">
        <v>0</v>
      </c>
      <c r="EP20" s="245">
        <v>3</v>
      </c>
      <c r="EQ20" s="245">
        <v>2</v>
      </c>
      <c r="ER20" s="245">
        <v>32</v>
      </c>
      <c r="ES20" s="244" t="s">
        <v>460</v>
      </c>
      <c r="ET20" s="247">
        <v>1</v>
      </c>
      <c r="EU20" s="245">
        <v>1</v>
      </c>
      <c r="EV20" s="245">
        <v>27</v>
      </c>
      <c r="EW20" s="245">
        <v>12</v>
      </c>
      <c r="EX20" s="245">
        <v>1</v>
      </c>
      <c r="EY20" s="245">
        <v>1</v>
      </c>
      <c r="EZ20" s="245">
        <v>4</v>
      </c>
      <c r="FA20" s="245">
        <v>0</v>
      </c>
      <c r="FB20" s="245">
        <v>0</v>
      </c>
      <c r="FC20" s="245">
        <v>2</v>
      </c>
      <c r="FD20" s="245">
        <v>4</v>
      </c>
      <c r="FE20" s="245">
        <v>12</v>
      </c>
      <c r="FF20" s="245">
        <v>0</v>
      </c>
      <c r="FG20" s="245">
        <v>2</v>
      </c>
      <c r="FH20" s="245">
        <v>2</v>
      </c>
      <c r="FI20" s="245">
        <v>2</v>
      </c>
      <c r="FJ20" s="245">
        <v>1</v>
      </c>
      <c r="FK20" s="245">
        <v>2</v>
      </c>
      <c r="FL20" s="245">
        <v>1</v>
      </c>
      <c r="FM20" s="245">
        <v>1</v>
      </c>
      <c r="FN20" s="245">
        <v>1</v>
      </c>
      <c r="FO20" s="245">
        <v>12</v>
      </c>
      <c r="FP20" s="245">
        <v>0</v>
      </c>
      <c r="FQ20" s="245">
        <v>3</v>
      </c>
      <c r="FR20" s="245">
        <v>2</v>
      </c>
      <c r="FS20" s="245">
        <v>3</v>
      </c>
      <c r="FT20" s="245">
        <v>5</v>
      </c>
      <c r="FU20" s="245">
        <v>3</v>
      </c>
      <c r="FV20" s="245">
        <v>1</v>
      </c>
      <c r="FW20" s="245">
        <v>1</v>
      </c>
      <c r="FX20" s="245">
        <v>2</v>
      </c>
      <c r="FY20" s="245">
        <v>20</v>
      </c>
      <c r="FZ20" s="244" t="s">
        <v>418</v>
      </c>
      <c r="GA20" s="247">
        <v>16</v>
      </c>
      <c r="GB20" s="244" t="s">
        <v>580</v>
      </c>
      <c r="GC20" s="243"/>
      <c r="GD20" s="243"/>
      <c r="GE20" s="243"/>
      <c r="GF20" s="243"/>
      <c r="GG20" s="243"/>
      <c r="GH20" s="243"/>
      <c r="GI20" s="243"/>
      <c r="GJ20" s="243"/>
      <c r="GK20" s="243"/>
      <c r="GL20" s="243"/>
      <c r="GM20" s="243"/>
      <c r="GN20" s="243"/>
      <c r="GO20" s="243"/>
      <c r="GP20" s="243"/>
      <c r="GQ20" s="243"/>
      <c r="GR20" s="243"/>
      <c r="GS20" s="243"/>
      <c r="GT20" s="243"/>
      <c r="GU20" s="243"/>
      <c r="GV20" s="243"/>
      <c r="GW20" s="243"/>
      <c r="GX20" s="243"/>
      <c r="GY20" s="244" t="s">
        <v>581</v>
      </c>
      <c r="GZ20" s="247">
        <v>12</v>
      </c>
      <c r="HA20" s="243"/>
      <c r="HB20" s="243"/>
      <c r="HC20" s="243"/>
      <c r="HD20" s="243"/>
      <c r="HE20" s="244" t="s">
        <v>433</v>
      </c>
      <c r="HF20" s="247">
        <v>3</v>
      </c>
      <c r="HG20" s="243"/>
      <c r="HH20" s="243"/>
      <c r="HI20" s="243"/>
      <c r="HJ20" s="243"/>
      <c r="HK20" s="243"/>
      <c r="HL20" s="243"/>
      <c r="HM20" s="243"/>
      <c r="HN20" s="243"/>
      <c r="HO20" s="244" t="s">
        <v>460</v>
      </c>
      <c r="HP20" s="247">
        <v>1</v>
      </c>
      <c r="HQ20" s="245">
        <v>0</v>
      </c>
      <c r="HR20" s="245">
        <v>0</v>
      </c>
      <c r="HS20" s="245">
        <v>0</v>
      </c>
      <c r="HT20" s="245">
        <v>0</v>
      </c>
      <c r="HU20" s="244" t="s">
        <v>582</v>
      </c>
      <c r="HV20" s="243"/>
      <c r="HW20" s="243"/>
      <c r="HX20" s="243"/>
      <c r="HY20" s="243"/>
      <c r="HZ20" s="243"/>
      <c r="IA20" s="243"/>
      <c r="IB20" s="243"/>
      <c r="IC20" s="243"/>
      <c r="ID20" s="243"/>
      <c r="IE20" s="243"/>
      <c r="IF20" s="243"/>
      <c r="IG20" s="243"/>
      <c r="IH20" s="243"/>
      <c r="II20" s="243"/>
    </row>
    <row r="21" spans="1:243" x14ac:dyDescent="0.2">
      <c r="A21" s="245">
        <v>15</v>
      </c>
      <c r="B21" s="246">
        <v>44027.359756944439</v>
      </c>
      <c r="C21" s="244" t="s">
        <v>583</v>
      </c>
      <c r="D21" s="244" t="s">
        <v>449</v>
      </c>
      <c r="E21" s="244" t="s">
        <v>584</v>
      </c>
      <c r="F21" s="244" t="s">
        <v>583</v>
      </c>
      <c r="G21" s="244" t="s">
        <v>585</v>
      </c>
      <c r="H21" s="244" t="s">
        <v>452</v>
      </c>
      <c r="I21" s="244" t="s">
        <v>453</v>
      </c>
      <c r="J21" s="244" t="s">
        <v>586</v>
      </c>
      <c r="K21" s="244" t="s">
        <v>587</v>
      </c>
      <c r="L21" s="244" t="s">
        <v>588</v>
      </c>
      <c r="M21" s="244" t="s">
        <v>589</v>
      </c>
      <c r="N21" s="244" t="s">
        <v>590</v>
      </c>
      <c r="O21" s="244" t="s">
        <v>591</v>
      </c>
      <c r="P21" s="245">
        <v>3</v>
      </c>
      <c r="Q21" s="245">
        <v>5</v>
      </c>
      <c r="R21" s="245">
        <v>0</v>
      </c>
      <c r="S21" s="245">
        <v>5</v>
      </c>
      <c r="T21" s="245">
        <v>0</v>
      </c>
      <c r="U21" s="245">
        <v>0</v>
      </c>
      <c r="V21" s="245">
        <v>0</v>
      </c>
      <c r="W21" s="245">
        <v>1</v>
      </c>
      <c r="X21" s="245">
        <v>4</v>
      </c>
      <c r="Y21" s="245">
        <v>0</v>
      </c>
      <c r="Z21" s="245">
        <v>0</v>
      </c>
      <c r="AA21" s="245">
        <v>0</v>
      </c>
      <c r="AB21" s="245">
        <v>5</v>
      </c>
      <c r="AC21" s="245">
        <v>1</v>
      </c>
      <c r="AD21" s="245">
        <v>0</v>
      </c>
      <c r="AE21" s="245">
        <v>31</v>
      </c>
      <c r="AF21" s="247">
        <v>1.5</v>
      </c>
      <c r="AG21" s="245">
        <v>33</v>
      </c>
      <c r="AH21" s="245">
        <v>7</v>
      </c>
      <c r="AI21" s="245">
        <v>3</v>
      </c>
      <c r="AJ21" s="245">
        <v>4</v>
      </c>
      <c r="AK21" s="245">
        <v>2</v>
      </c>
      <c r="AL21" s="245">
        <v>2</v>
      </c>
      <c r="AM21" s="245">
        <v>6</v>
      </c>
      <c r="AN21" s="245">
        <v>14</v>
      </c>
      <c r="AO21" s="245">
        <v>4</v>
      </c>
      <c r="AP21" s="245">
        <v>30</v>
      </c>
      <c r="AQ21" s="245">
        <v>1</v>
      </c>
      <c r="AR21" s="245">
        <v>1</v>
      </c>
      <c r="AS21" s="245">
        <v>1</v>
      </c>
      <c r="AT21" s="245">
        <v>1</v>
      </c>
      <c r="AU21" s="245">
        <v>1</v>
      </c>
      <c r="AV21" s="245">
        <v>6</v>
      </c>
      <c r="AW21" s="245">
        <v>6</v>
      </c>
      <c r="AX21" s="245">
        <v>0</v>
      </c>
      <c r="AY21" s="245">
        <v>0</v>
      </c>
      <c r="AZ21" s="245">
        <v>0</v>
      </c>
      <c r="BA21" s="245">
        <v>1</v>
      </c>
      <c r="BB21" s="245">
        <v>6</v>
      </c>
      <c r="BC21" s="245">
        <v>15</v>
      </c>
      <c r="BD21" s="245">
        <v>7</v>
      </c>
      <c r="BE21" s="245">
        <v>4</v>
      </c>
      <c r="BF21" s="245">
        <v>33</v>
      </c>
      <c r="BG21" s="245">
        <v>33</v>
      </c>
      <c r="BH21" s="245">
        <v>7</v>
      </c>
      <c r="BI21" s="245">
        <v>1</v>
      </c>
      <c r="BJ21" s="245">
        <v>0</v>
      </c>
      <c r="BK21" s="245">
        <v>1</v>
      </c>
      <c r="BL21" s="245">
        <v>0</v>
      </c>
      <c r="BM21" s="245">
        <v>0</v>
      </c>
      <c r="BN21" s="245">
        <v>0</v>
      </c>
      <c r="BO21" s="245">
        <v>0</v>
      </c>
      <c r="BP21" s="245">
        <v>0</v>
      </c>
      <c r="BQ21" s="245">
        <v>0</v>
      </c>
      <c r="BR21" s="245">
        <v>0</v>
      </c>
      <c r="BS21" s="245">
        <v>0</v>
      </c>
      <c r="BT21" s="245">
        <v>0</v>
      </c>
      <c r="BU21" s="245">
        <v>0</v>
      </c>
      <c r="BV21" s="245">
        <v>0</v>
      </c>
      <c r="BW21" s="245">
        <v>0</v>
      </c>
      <c r="BX21" s="245">
        <v>35</v>
      </c>
      <c r="BY21" s="245">
        <v>11</v>
      </c>
      <c r="BZ21" s="245">
        <v>10</v>
      </c>
      <c r="CA21" s="245">
        <v>1</v>
      </c>
      <c r="CB21" s="245">
        <v>0</v>
      </c>
      <c r="CC21" s="245">
        <v>0</v>
      </c>
      <c r="CD21" s="245">
        <v>0</v>
      </c>
      <c r="CE21" s="245">
        <v>0</v>
      </c>
      <c r="CF21" s="245">
        <v>0</v>
      </c>
      <c r="CG21" s="245">
        <v>11</v>
      </c>
      <c r="CH21" s="245">
        <v>1</v>
      </c>
      <c r="CI21" s="245">
        <v>8</v>
      </c>
      <c r="CJ21" s="245">
        <v>20</v>
      </c>
      <c r="CK21" s="245">
        <v>6</v>
      </c>
      <c r="CL21" s="245">
        <v>0</v>
      </c>
      <c r="CM21" s="245">
        <v>0</v>
      </c>
      <c r="CN21" s="245">
        <v>0</v>
      </c>
      <c r="CO21" s="245">
        <v>35</v>
      </c>
      <c r="CP21" s="245">
        <v>11</v>
      </c>
      <c r="CQ21" s="245">
        <v>24</v>
      </c>
      <c r="CR21" s="245">
        <v>0</v>
      </c>
      <c r="CS21" s="245">
        <v>35</v>
      </c>
      <c r="CT21" s="245">
        <v>0</v>
      </c>
      <c r="CU21" s="245">
        <v>0</v>
      </c>
      <c r="CV21" s="245">
        <v>0</v>
      </c>
      <c r="CW21" s="245">
        <v>0</v>
      </c>
      <c r="CX21" s="245">
        <v>9</v>
      </c>
      <c r="CY21" s="245">
        <v>2</v>
      </c>
      <c r="CZ21" s="245">
        <v>0</v>
      </c>
      <c r="DA21" s="245">
        <v>0</v>
      </c>
      <c r="DB21" s="245">
        <v>11</v>
      </c>
      <c r="DC21" s="245">
        <v>0</v>
      </c>
      <c r="DD21" s="245">
        <v>0</v>
      </c>
      <c r="DE21" s="245">
        <v>9</v>
      </c>
      <c r="DF21" s="245">
        <v>0</v>
      </c>
      <c r="DG21" s="245">
        <v>15</v>
      </c>
      <c r="DH21" s="245">
        <v>0</v>
      </c>
      <c r="DI21" s="245">
        <v>0</v>
      </c>
      <c r="DJ21" s="245">
        <v>0</v>
      </c>
      <c r="DK21" s="245">
        <v>24</v>
      </c>
      <c r="DL21" s="247">
        <v>72.7</v>
      </c>
      <c r="DM21" s="245">
        <v>0</v>
      </c>
      <c r="DN21" s="245">
        <v>2</v>
      </c>
      <c r="DO21" s="245">
        <v>29</v>
      </c>
      <c r="DP21" s="245">
        <v>4</v>
      </c>
      <c r="DQ21" s="245">
        <v>4</v>
      </c>
      <c r="DR21" s="245">
        <v>1</v>
      </c>
      <c r="DS21" s="245">
        <v>31</v>
      </c>
      <c r="DT21" s="245">
        <v>11</v>
      </c>
      <c r="DU21" s="245">
        <v>7</v>
      </c>
      <c r="DV21" s="245">
        <v>14</v>
      </c>
      <c r="DW21" s="245">
        <v>446</v>
      </c>
      <c r="DX21" s="245">
        <v>9</v>
      </c>
      <c r="DY21" s="245">
        <v>12</v>
      </c>
      <c r="DZ21" s="245">
        <v>24</v>
      </c>
      <c r="EA21" s="245">
        <v>21</v>
      </c>
      <c r="EB21" s="245">
        <v>23</v>
      </c>
      <c r="EC21" s="245">
        <v>9</v>
      </c>
      <c r="ED21" s="245">
        <v>9</v>
      </c>
      <c r="EE21" s="245">
        <v>6</v>
      </c>
      <c r="EF21" s="245">
        <v>6</v>
      </c>
      <c r="EG21" s="245">
        <v>1</v>
      </c>
      <c r="EH21" s="245">
        <v>1</v>
      </c>
      <c r="EI21" s="245">
        <v>2</v>
      </c>
      <c r="EJ21" s="245">
        <v>2</v>
      </c>
      <c r="EK21" s="245">
        <v>0</v>
      </c>
      <c r="EL21" s="245">
        <v>0</v>
      </c>
      <c r="EM21" s="245">
        <v>7</v>
      </c>
      <c r="EN21" s="245">
        <v>1</v>
      </c>
      <c r="EO21" s="245">
        <v>7</v>
      </c>
      <c r="EP21" s="245">
        <v>2</v>
      </c>
      <c r="EQ21" s="245">
        <v>6</v>
      </c>
      <c r="ER21" s="245">
        <v>29</v>
      </c>
      <c r="ES21" s="244" t="s">
        <v>462</v>
      </c>
      <c r="ET21" s="247">
        <v>2</v>
      </c>
      <c r="EU21" s="243"/>
      <c r="EV21" s="245">
        <v>20</v>
      </c>
      <c r="EW21" s="245">
        <v>8</v>
      </c>
      <c r="EX21" s="245">
        <v>0</v>
      </c>
      <c r="EY21" s="245">
        <v>0</v>
      </c>
      <c r="EZ21" s="245">
        <v>1</v>
      </c>
      <c r="FA21" s="245">
        <v>1</v>
      </c>
      <c r="FB21" s="245">
        <v>1</v>
      </c>
      <c r="FC21" s="245">
        <v>3</v>
      </c>
      <c r="FD21" s="245">
        <v>2</v>
      </c>
      <c r="FE21" s="245">
        <v>8</v>
      </c>
      <c r="FF21" s="245">
        <v>0</v>
      </c>
      <c r="FG21" s="245">
        <v>1</v>
      </c>
      <c r="FH21" s="245">
        <v>3</v>
      </c>
      <c r="FI21" s="245">
        <v>4</v>
      </c>
      <c r="FJ21" s="245">
        <v>0</v>
      </c>
      <c r="FK21" s="245">
        <v>0</v>
      </c>
      <c r="FL21" s="245">
        <v>0</v>
      </c>
      <c r="FM21" s="245">
        <v>0</v>
      </c>
      <c r="FN21" s="245">
        <v>0</v>
      </c>
      <c r="FO21" s="245">
        <v>8</v>
      </c>
      <c r="FP21" s="245">
        <v>3</v>
      </c>
      <c r="FQ21" s="245">
        <v>1</v>
      </c>
      <c r="FR21" s="245">
        <v>2</v>
      </c>
      <c r="FS21" s="245">
        <v>8</v>
      </c>
      <c r="FT21" s="245">
        <v>4</v>
      </c>
      <c r="FU21" s="245">
        <v>7</v>
      </c>
      <c r="FV21" s="245">
        <v>0</v>
      </c>
      <c r="FW21" s="245">
        <v>0</v>
      </c>
      <c r="FX21" s="245">
        <v>0</v>
      </c>
      <c r="FY21" s="245">
        <v>25</v>
      </c>
      <c r="FZ21" s="244" t="s">
        <v>592</v>
      </c>
      <c r="GA21" s="247">
        <v>6</v>
      </c>
      <c r="GB21" s="243"/>
      <c r="GC21" s="243"/>
      <c r="GD21" s="243"/>
      <c r="GE21" s="243"/>
      <c r="GF21" s="243"/>
      <c r="GG21" s="243"/>
      <c r="GH21" s="243"/>
      <c r="GI21" s="243"/>
      <c r="GJ21" s="243"/>
      <c r="GK21" s="243"/>
      <c r="GL21" s="243"/>
      <c r="GM21" s="243"/>
      <c r="GN21" s="243"/>
      <c r="GO21" s="243"/>
      <c r="GP21" s="243"/>
      <c r="GQ21" s="243"/>
      <c r="GR21" s="243"/>
      <c r="GS21" s="243"/>
      <c r="GT21" s="243"/>
      <c r="GU21" s="243"/>
      <c r="GV21" s="243"/>
      <c r="GW21" s="244" t="s">
        <v>429</v>
      </c>
      <c r="GX21" s="247">
        <v>11</v>
      </c>
      <c r="GY21" s="243"/>
      <c r="GZ21" s="243"/>
      <c r="HA21" s="243"/>
      <c r="HB21" s="243"/>
      <c r="HC21" s="243"/>
      <c r="HD21" s="243"/>
      <c r="HE21" s="244" t="s">
        <v>433</v>
      </c>
      <c r="HF21" s="247">
        <v>3</v>
      </c>
      <c r="HG21" s="243"/>
      <c r="HH21" s="243"/>
      <c r="HI21" s="243"/>
      <c r="HJ21" s="243"/>
      <c r="HK21" s="243"/>
      <c r="HL21" s="243"/>
      <c r="HM21" s="243"/>
      <c r="HN21" s="243"/>
      <c r="HO21" s="244" t="s">
        <v>462</v>
      </c>
      <c r="HP21" s="247">
        <v>2</v>
      </c>
      <c r="HQ21" s="243"/>
      <c r="HR21" s="243"/>
      <c r="HS21" s="243"/>
      <c r="HT21" s="243"/>
      <c r="HU21" s="243"/>
      <c r="HV21" s="243"/>
      <c r="HW21" s="243"/>
      <c r="HX21" s="243"/>
      <c r="HY21" s="243"/>
      <c r="HZ21" s="243"/>
      <c r="IA21" s="243"/>
      <c r="IB21" s="243"/>
      <c r="IC21" s="243"/>
      <c r="ID21" s="243"/>
      <c r="IE21" s="243"/>
      <c r="IF21" s="243"/>
      <c r="IG21" s="243"/>
      <c r="IH21" s="243"/>
      <c r="II21" s="243"/>
    </row>
    <row r="22" spans="1:243" x14ac:dyDescent="0.2">
      <c r="A22" s="245">
        <v>16</v>
      </c>
      <c r="B22" s="246">
        <v>44027.605300925927</v>
      </c>
      <c r="C22" s="244" t="s">
        <v>593</v>
      </c>
      <c r="D22" s="244" t="s">
        <v>449</v>
      </c>
      <c r="E22" s="244" t="s">
        <v>594</v>
      </c>
      <c r="F22" s="244" t="s">
        <v>593</v>
      </c>
      <c r="G22" s="244" t="s">
        <v>595</v>
      </c>
      <c r="H22" s="244" t="s">
        <v>452</v>
      </c>
      <c r="I22" s="244" t="s">
        <v>453</v>
      </c>
      <c r="J22" s="244" t="s">
        <v>596</v>
      </c>
      <c r="K22" s="244" t="s">
        <v>596</v>
      </c>
      <c r="L22" s="244" t="s">
        <v>597</v>
      </c>
      <c r="M22" s="244" t="s">
        <v>598</v>
      </c>
      <c r="N22" s="244" t="s">
        <v>599</v>
      </c>
      <c r="O22" s="244" t="s">
        <v>600</v>
      </c>
      <c r="P22" s="245">
        <v>6</v>
      </c>
      <c r="Q22" s="245">
        <v>2</v>
      </c>
      <c r="R22" s="245">
        <v>1</v>
      </c>
      <c r="S22" s="245">
        <v>3</v>
      </c>
      <c r="T22" s="245">
        <v>0</v>
      </c>
      <c r="U22" s="245">
        <v>0</v>
      </c>
      <c r="V22" s="245">
        <v>1</v>
      </c>
      <c r="W22" s="245">
        <v>0</v>
      </c>
      <c r="X22" s="245">
        <v>2</v>
      </c>
      <c r="Y22" s="245">
        <v>0</v>
      </c>
      <c r="Z22" s="245">
        <v>0</v>
      </c>
      <c r="AA22" s="245">
        <v>0</v>
      </c>
      <c r="AB22" s="245">
        <v>3</v>
      </c>
      <c r="AC22" s="245">
        <v>1</v>
      </c>
      <c r="AD22" s="245">
        <v>1</v>
      </c>
      <c r="AE22" s="245">
        <v>23</v>
      </c>
      <c r="AF22" s="247">
        <v>1.1000000000000001</v>
      </c>
      <c r="AG22" s="245">
        <v>25</v>
      </c>
      <c r="AH22" s="245">
        <v>10</v>
      </c>
      <c r="AI22" s="245">
        <v>0</v>
      </c>
      <c r="AJ22" s="245">
        <v>10</v>
      </c>
      <c r="AK22" s="245">
        <v>3</v>
      </c>
      <c r="AL22" s="245">
        <v>2</v>
      </c>
      <c r="AM22" s="245">
        <v>2</v>
      </c>
      <c r="AN22" s="245">
        <v>4</v>
      </c>
      <c r="AO22" s="245">
        <v>13</v>
      </c>
      <c r="AP22" s="245">
        <v>24</v>
      </c>
      <c r="AQ22" s="245">
        <v>6</v>
      </c>
      <c r="AR22" s="245">
        <v>3</v>
      </c>
      <c r="AS22" s="245">
        <v>1</v>
      </c>
      <c r="AT22" s="245">
        <v>1</v>
      </c>
      <c r="AU22" s="245">
        <v>1</v>
      </c>
      <c r="AV22" s="245">
        <v>2</v>
      </c>
      <c r="AW22" s="245">
        <v>0</v>
      </c>
      <c r="AX22" s="245">
        <v>1</v>
      </c>
      <c r="AY22" s="245">
        <v>2</v>
      </c>
      <c r="AZ22" s="245">
        <v>0</v>
      </c>
      <c r="BA22" s="245">
        <v>0</v>
      </c>
      <c r="BB22" s="245">
        <v>6</v>
      </c>
      <c r="BC22" s="245">
        <v>8</v>
      </c>
      <c r="BD22" s="245">
        <v>6</v>
      </c>
      <c r="BE22" s="245">
        <v>5</v>
      </c>
      <c r="BF22" s="245">
        <v>25</v>
      </c>
      <c r="BG22" s="245">
        <v>17</v>
      </c>
      <c r="BH22" s="245">
        <v>13</v>
      </c>
      <c r="BI22" s="245">
        <v>2</v>
      </c>
      <c r="BJ22" s="245">
        <v>0</v>
      </c>
      <c r="BK22" s="245">
        <v>0</v>
      </c>
      <c r="BL22" s="245">
        <v>0</v>
      </c>
      <c r="BM22" s="245">
        <v>0</v>
      </c>
      <c r="BN22" s="245">
        <v>0</v>
      </c>
      <c r="BO22" s="245">
        <v>0</v>
      </c>
      <c r="BP22" s="245">
        <v>0</v>
      </c>
      <c r="BQ22" s="245">
        <v>0</v>
      </c>
      <c r="BR22" s="245">
        <v>0</v>
      </c>
      <c r="BS22" s="245">
        <v>0</v>
      </c>
      <c r="BT22" s="245">
        <v>0</v>
      </c>
      <c r="BU22" s="245">
        <v>0</v>
      </c>
      <c r="BV22" s="245">
        <v>0</v>
      </c>
      <c r="BW22" s="245">
        <v>0</v>
      </c>
      <c r="BX22" s="245">
        <v>31</v>
      </c>
      <c r="BY22" s="245">
        <v>13</v>
      </c>
      <c r="BZ22" s="245">
        <v>3</v>
      </c>
      <c r="CA22" s="245">
        <v>2</v>
      </c>
      <c r="CB22" s="245">
        <v>6</v>
      </c>
      <c r="CC22" s="245">
        <v>1</v>
      </c>
      <c r="CD22" s="245">
        <v>1</v>
      </c>
      <c r="CE22" s="245">
        <v>0</v>
      </c>
      <c r="CF22" s="245">
        <v>0</v>
      </c>
      <c r="CG22" s="245">
        <v>13</v>
      </c>
      <c r="CH22" s="245">
        <v>0</v>
      </c>
      <c r="CI22" s="245">
        <v>4</v>
      </c>
      <c r="CJ22" s="245">
        <v>11</v>
      </c>
      <c r="CK22" s="245">
        <v>4</v>
      </c>
      <c r="CL22" s="245">
        <v>11</v>
      </c>
      <c r="CM22" s="245">
        <v>1</v>
      </c>
      <c r="CN22" s="245">
        <v>0</v>
      </c>
      <c r="CO22" s="245">
        <v>31</v>
      </c>
      <c r="CP22" s="245">
        <v>16</v>
      </c>
      <c r="CQ22" s="245">
        <v>15</v>
      </c>
      <c r="CR22" s="245">
        <v>0</v>
      </c>
      <c r="CS22" s="245">
        <v>31</v>
      </c>
      <c r="CT22" s="245">
        <v>0</v>
      </c>
      <c r="CU22" s="245">
        <v>0</v>
      </c>
      <c r="CV22" s="245">
        <v>0</v>
      </c>
      <c r="CW22" s="245">
        <v>0</v>
      </c>
      <c r="CX22" s="245">
        <v>12</v>
      </c>
      <c r="CY22" s="245">
        <v>4</v>
      </c>
      <c r="CZ22" s="245">
        <v>0</v>
      </c>
      <c r="DA22" s="245">
        <v>0</v>
      </c>
      <c r="DB22" s="245">
        <v>16</v>
      </c>
      <c r="DC22" s="245">
        <v>0</v>
      </c>
      <c r="DD22" s="245">
        <v>0</v>
      </c>
      <c r="DE22" s="245">
        <v>7</v>
      </c>
      <c r="DF22" s="245">
        <v>0</v>
      </c>
      <c r="DG22" s="245">
        <v>4</v>
      </c>
      <c r="DH22" s="245">
        <v>2</v>
      </c>
      <c r="DI22" s="245">
        <v>2</v>
      </c>
      <c r="DJ22" s="245">
        <v>0</v>
      </c>
      <c r="DK22" s="245">
        <v>15</v>
      </c>
      <c r="DL22" s="247">
        <v>100</v>
      </c>
      <c r="DM22" s="245">
        <v>0</v>
      </c>
      <c r="DN22" s="245">
        <v>2</v>
      </c>
      <c r="DO22" s="245">
        <v>24</v>
      </c>
      <c r="DP22" s="245">
        <v>8</v>
      </c>
      <c r="DQ22" s="245">
        <v>8</v>
      </c>
      <c r="DR22" s="245">
        <v>0</v>
      </c>
      <c r="DS22" s="245">
        <v>24</v>
      </c>
      <c r="DT22" s="245">
        <v>19</v>
      </c>
      <c r="DU22" s="245">
        <v>6</v>
      </c>
      <c r="DV22" s="245">
        <v>19</v>
      </c>
      <c r="DW22" s="245">
        <v>510</v>
      </c>
      <c r="DX22" s="245">
        <v>40</v>
      </c>
      <c r="DY22" s="245">
        <v>12</v>
      </c>
      <c r="DZ22" s="245">
        <v>18</v>
      </c>
      <c r="EA22" s="245">
        <v>18</v>
      </c>
      <c r="EB22" s="245">
        <v>18</v>
      </c>
      <c r="EC22" s="245">
        <v>10</v>
      </c>
      <c r="ED22" s="245">
        <v>9</v>
      </c>
      <c r="EE22" s="245">
        <v>1</v>
      </c>
      <c r="EF22" s="245">
        <v>1</v>
      </c>
      <c r="EG22" s="245">
        <v>7</v>
      </c>
      <c r="EH22" s="245">
        <v>7</v>
      </c>
      <c r="EI22" s="245">
        <v>0</v>
      </c>
      <c r="EJ22" s="245">
        <v>0</v>
      </c>
      <c r="EK22" s="245">
        <v>0</v>
      </c>
      <c r="EL22" s="245">
        <v>0</v>
      </c>
      <c r="EM22" s="245">
        <v>8</v>
      </c>
      <c r="EN22" s="245">
        <v>3</v>
      </c>
      <c r="EO22" s="245">
        <v>0</v>
      </c>
      <c r="EP22" s="245">
        <v>0</v>
      </c>
      <c r="EQ22" s="245">
        <v>0</v>
      </c>
      <c r="ER22" s="245">
        <v>25</v>
      </c>
      <c r="ES22" s="244" t="s">
        <v>460</v>
      </c>
      <c r="ET22" s="247">
        <v>1</v>
      </c>
      <c r="EU22" s="245">
        <v>1</v>
      </c>
      <c r="EV22" s="245">
        <v>18</v>
      </c>
      <c r="EW22" s="245">
        <v>9</v>
      </c>
      <c r="EX22" s="245">
        <v>3</v>
      </c>
      <c r="EY22" s="245">
        <v>0</v>
      </c>
      <c r="EZ22" s="245">
        <v>5</v>
      </c>
      <c r="FA22" s="245">
        <v>1</v>
      </c>
      <c r="FB22" s="245">
        <v>0</v>
      </c>
      <c r="FC22" s="245">
        <v>0</v>
      </c>
      <c r="FD22" s="245">
        <v>0</v>
      </c>
      <c r="FE22" s="245">
        <v>9</v>
      </c>
      <c r="FF22" s="245">
        <v>2</v>
      </c>
      <c r="FG22" s="245">
        <v>1</v>
      </c>
      <c r="FH22" s="245">
        <v>2</v>
      </c>
      <c r="FI22" s="245">
        <v>1</v>
      </c>
      <c r="FJ22" s="245">
        <v>1</v>
      </c>
      <c r="FK22" s="245">
        <v>0</v>
      </c>
      <c r="FL22" s="245">
        <v>2</v>
      </c>
      <c r="FM22" s="245">
        <v>0</v>
      </c>
      <c r="FN22" s="245">
        <v>0</v>
      </c>
      <c r="FO22" s="245">
        <v>9</v>
      </c>
      <c r="FP22" s="245">
        <v>0</v>
      </c>
      <c r="FQ22" s="245">
        <v>1</v>
      </c>
      <c r="FR22" s="245">
        <v>5</v>
      </c>
      <c r="FS22" s="245">
        <v>2</v>
      </c>
      <c r="FT22" s="245">
        <v>5</v>
      </c>
      <c r="FU22" s="245">
        <v>2</v>
      </c>
      <c r="FV22" s="245">
        <v>1</v>
      </c>
      <c r="FW22" s="245">
        <v>0</v>
      </c>
      <c r="FX22" s="245">
        <v>0</v>
      </c>
      <c r="FY22" s="245">
        <v>16</v>
      </c>
      <c r="FZ22" s="244" t="s">
        <v>461</v>
      </c>
      <c r="GA22" s="247">
        <v>1</v>
      </c>
      <c r="GB22" s="243"/>
      <c r="GC22" s="243"/>
      <c r="GD22" s="243"/>
      <c r="GE22" s="243"/>
      <c r="GF22" s="243"/>
      <c r="GG22" s="243"/>
      <c r="GH22" s="243"/>
      <c r="GI22" s="243"/>
      <c r="GJ22" s="243"/>
      <c r="GK22" s="243"/>
      <c r="GL22" s="243"/>
      <c r="GM22" s="243"/>
      <c r="GN22" s="243"/>
      <c r="GO22" s="243"/>
      <c r="GP22" s="243"/>
      <c r="GQ22" s="243"/>
      <c r="GR22" s="243"/>
      <c r="GS22" s="244" t="s">
        <v>427</v>
      </c>
      <c r="GT22" s="247">
        <v>9</v>
      </c>
      <c r="GU22" s="244" t="s">
        <v>428</v>
      </c>
      <c r="GV22" s="247">
        <v>10</v>
      </c>
      <c r="GW22" s="243"/>
      <c r="GX22" s="243"/>
      <c r="GY22" s="244" t="s">
        <v>601</v>
      </c>
      <c r="GZ22" s="247">
        <v>12</v>
      </c>
      <c r="HA22" s="244" t="s">
        <v>431</v>
      </c>
      <c r="HB22" s="247">
        <v>1</v>
      </c>
      <c r="HC22" s="243"/>
      <c r="HD22" s="243"/>
      <c r="HE22" s="244" t="s">
        <v>433</v>
      </c>
      <c r="HF22" s="247">
        <v>3</v>
      </c>
      <c r="HG22" s="244" t="s">
        <v>434</v>
      </c>
      <c r="HH22" s="247">
        <v>4</v>
      </c>
      <c r="HI22" s="243"/>
      <c r="HJ22" s="243"/>
      <c r="HK22" s="243"/>
      <c r="HL22" s="243"/>
      <c r="HM22" s="243"/>
      <c r="HN22" s="243"/>
      <c r="HO22" s="244" t="s">
        <v>462</v>
      </c>
      <c r="HP22" s="247">
        <v>2</v>
      </c>
      <c r="HQ22" s="243"/>
      <c r="HR22" s="243"/>
      <c r="HS22" s="243"/>
      <c r="HT22" s="243"/>
      <c r="HU22" s="243"/>
      <c r="HV22" s="243"/>
      <c r="HW22" s="243"/>
      <c r="HX22" s="243"/>
      <c r="HY22" s="243"/>
      <c r="HZ22" s="244" t="s">
        <v>445</v>
      </c>
      <c r="IA22" s="247">
        <v>3</v>
      </c>
      <c r="IB22" s="244" t="s">
        <v>446</v>
      </c>
      <c r="IC22" s="247">
        <v>4</v>
      </c>
      <c r="ID22" s="243"/>
      <c r="IE22" s="243"/>
      <c r="IF22" s="245">
        <v>27</v>
      </c>
      <c r="IG22" s="245">
        <v>37</v>
      </c>
      <c r="IH22" s="245">
        <v>0</v>
      </c>
      <c r="II22" s="245">
        <v>0</v>
      </c>
    </row>
    <row r="23" spans="1:243" x14ac:dyDescent="0.2">
      <c r="A23" s="245">
        <v>17</v>
      </c>
      <c r="B23" s="246">
        <v>44027.767951388887</v>
      </c>
      <c r="C23" s="244" t="s">
        <v>602</v>
      </c>
      <c r="D23" s="244" t="s">
        <v>449</v>
      </c>
      <c r="E23" s="244" t="s">
        <v>603</v>
      </c>
      <c r="F23" s="244" t="s">
        <v>602</v>
      </c>
      <c r="G23" s="244" t="s">
        <v>604</v>
      </c>
      <c r="H23" s="244" t="s">
        <v>452</v>
      </c>
      <c r="I23" s="244" t="s">
        <v>453</v>
      </c>
      <c r="J23" s="244" t="s">
        <v>538</v>
      </c>
      <c r="K23" s="244" t="s">
        <v>538</v>
      </c>
      <c r="L23" s="244" t="s">
        <v>539</v>
      </c>
      <c r="M23" s="244" t="s">
        <v>605</v>
      </c>
      <c r="N23" s="244" t="s">
        <v>606</v>
      </c>
      <c r="O23" s="244" t="s">
        <v>607</v>
      </c>
      <c r="P23" s="245">
        <v>2</v>
      </c>
      <c r="Q23" s="245">
        <v>5</v>
      </c>
      <c r="R23" s="245">
        <v>0</v>
      </c>
      <c r="S23" s="245">
        <v>5</v>
      </c>
      <c r="T23" s="245">
        <v>0</v>
      </c>
      <c r="U23" s="245">
        <v>0</v>
      </c>
      <c r="V23" s="245">
        <v>0</v>
      </c>
      <c r="W23" s="245">
        <v>2</v>
      </c>
      <c r="X23" s="245">
        <v>2</v>
      </c>
      <c r="Y23" s="245">
        <v>1</v>
      </c>
      <c r="Z23" s="245">
        <v>0</v>
      </c>
      <c r="AA23" s="245">
        <v>0</v>
      </c>
      <c r="AB23" s="245">
        <v>5</v>
      </c>
      <c r="AC23" s="245">
        <v>0</v>
      </c>
      <c r="AD23" s="245">
        <v>0</v>
      </c>
      <c r="AE23" s="245">
        <v>29</v>
      </c>
      <c r="AF23" s="247">
        <v>1.5</v>
      </c>
      <c r="AG23" s="245">
        <v>94</v>
      </c>
      <c r="AH23" s="245">
        <v>31</v>
      </c>
      <c r="AI23" s="245">
        <v>0</v>
      </c>
      <c r="AJ23" s="245">
        <v>31</v>
      </c>
      <c r="AK23" s="245">
        <v>45</v>
      </c>
      <c r="AL23" s="245">
        <v>17</v>
      </c>
      <c r="AM23" s="245">
        <v>11</v>
      </c>
      <c r="AN23" s="245">
        <v>9</v>
      </c>
      <c r="AO23" s="245">
        <v>26</v>
      </c>
      <c r="AP23" s="245">
        <v>85</v>
      </c>
      <c r="AQ23" s="245">
        <v>0</v>
      </c>
      <c r="AR23" s="245">
        <v>4</v>
      </c>
      <c r="AS23" s="245">
        <v>4</v>
      </c>
      <c r="AT23" s="245">
        <v>5</v>
      </c>
      <c r="AU23" s="245">
        <v>7</v>
      </c>
      <c r="AV23" s="245">
        <v>15</v>
      </c>
      <c r="AW23" s="245">
        <v>2</v>
      </c>
      <c r="AX23" s="245">
        <v>3</v>
      </c>
      <c r="AY23" s="245">
        <v>6</v>
      </c>
      <c r="AZ23" s="245">
        <v>4</v>
      </c>
      <c r="BA23" s="245">
        <v>4</v>
      </c>
      <c r="BB23" s="245">
        <v>18</v>
      </c>
      <c r="BC23" s="245">
        <v>30</v>
      </c>
      <c r="BD23" s="245">
        <v>22</v>
      </c>
      <c r="BE23" s="245">
        <v>20</v>
      </c>
      <c r="BF23" s="245">
        <v>94</v>
      </c>
      <c r="BG23" s="245">
        <v>93</v>
      </c>
      <c r="BH23" s="245">
        <v>6</v>
      </c>
      <c r="BI23" s="245">
        <v>0</v>
      </c>
      <c r="BJ23" s="245">
        <v>0</v>
      </c>
      <c r="BK23" s="245">
        <v>0</v>
      </c>
      <c r="BL23" s="245">
        <v>0</v>
      </c>
      <c r="BM23" s="245">
        <v>0</v>
      </c>
      <c r="BN23" s="245">
        <v>0</v>
      </c>
      <c r="BO23" s="245">
        <v>0</v>
      </c>
      <c r="BP23" s="245">
        <v>0</v>
      </c>
      <c r="BQ23" s="245">
        <v>0</v>
      </c>
      <c r="BR23" s="245">
        <v>0</v>
      </c>
      <c r="BS23" s="245">
        <v>0</v>
      </c>
      <c r="BT23" s="245">
        <v>0</v>
      </c>
      <c r="BU23" s="245">
        <v>0</v>
      </c>
      <c r="BV23" s="245">
        <v>1</v>
      </c>
      <c r="BW23" s="245">
        <v>0</v>
      </c>
      <c r="BX23" s="245">
        <v>127</v>
      </c>
      <c r="BY23" s="245">
        <v>57</v>
      </c>
      <c r="BZ23" s="245">
        <v>19</v>
      </c>
      <c r="CA23" s="245">
        <v>5</v>
      </c>
      <c r="CB23" s="245">
        <v>4</v>
      </c>
      <c r="CC23" s="245">
        <v>8</v>
      </c>
      <c r="CD23" s="245">
        <v>10</v>
      </c>
      <c r="CE23" s="245">
        <v>7</v>
      </c>
      <c r="CF23" s="245">
        <v>4</v>
      </c>
      <c r="CG23" s="245">
        <v>57</v>
      </c>
      <c r="CH23" s="245">
        <v>9</v>
      </c>
      <c r="CI23" s="245">
        <v>12</v>
      </c>
      <c r="CJ23" s="245">
        <v>23</v>
      </c>
      <c r="CK23" s="245">
        <v>19</v>
      </c>
      <c r="CL23" s="245">
        <v>22</v>
      </c>
      <c r="CM23" s="245">
        <v>20</v>
      </c>
      <c r="CN23" s="245">
        <v>22</v>
      </c>
      <c r="CO23" s="245">
        <v>127</v>
      </c>
      <c r="CP23" s="245">
        <v>9</v>
      </c>
      <c r="CQ23" s="245">
        <v>118</v>
      </c>
      <c r="CR23" s="245">
        <v>0</v>
      </c>
      <c r="CS23" s="245">
        <v>127</v>
      </c>
      <c r="CT23" s="245">
        <v>0</v>
      </c>
      <c r="CU23" s="245">
        <v>0</v>
      </c>
      <c r="CV23" s="245">
        <v>1</v>
      </c>
      <c r="CW23" s="245">
        <v>1</v>
      </c>
      <c r="CX23" s="245">
        <v>4</v>
      </c>
      <c r="CY23" s="245">
        <v>2</v>
      </c>
      <c r="CZ23" s="245">
        <v>0</v>
      </c>
      <c r="DA23" s="245">
        <v>1</v>
      </c>
      <c r="DB23" s="245">
        <v>9</v>
      </c>
      <c r="DC23" s="245">
        <v>0</v>
      </c>
      <c r="DD23" s="245">
        <v>0</v>
      </c>
      <c r="DE23" s="245">
        <v>93</v>
      </c>
      <c r="DF23" s="245">
        <v>0</v>
      </c>
      <c r="DG23" s="245">
        <v>14</v>
      </c>
      <c r="DH23" s="245">
        <v>11</v>
      </c>
      <c r="DI23" s="245">
        <v>0</v>
      </c>
      <c r="DJ23" s="245">
        <v>0</v>
      </c>
      <c r="DK23" s="245">
        <v>118</v>
      </c>
      <c r="DL23" s="247">
        <v>100</v>
      </c>
      <c r="DM23" s="245">
        <v>0</v>
      </c>
      <c r="DN23" s="245">
        <v>7</v>
      </c>
      <c r="DO23" s="245">
        <v>76</v>
      </c>
      <c r="DP23" s="245">
        <v>30</v>
      </c>
      <c r="DQ23" s="245">
        <v>29</v>
      </c>
      <c r="DR23" s="245">
        <v>0</v>
      </c>
      <c r="DS23" s="245">
        <v>94</v>
      </c>
      <c r="DT23" s="245">
        <v>50</v>
      </c>
      <c r="DU23" s="245">
        <v>21</v>
      </c>
      <c r="DV23" s="245">
        <v>58</v>
      </c>
      <c r="DW23" s="245">
        <v>1073</v>
      </c>
      <c r="DX23" s="245">
        <v>11</v>
      </c>
      <c r="DY23" s="245">
        <v>46</v>
      </c>
      <c r="DZ23" s="245">
        <v>70</v>
      </c>
      <c r="EA23" s="245">
        <v>50</v>
      </c>
      <c r="EB23" s="245">
        <v>50</v>
      </c>
      <c r="EC23" s="245">
        <v>47</v>
      </c>
      <c r="ED23" s="245">
        <v>41</v>
      </c>
      <c r="EE23" s="245">
        <v>8</v>
      </c>
      <c r="EF23" s="245">
        <v>7</v>
      </c>
      <c r="EG23" s="245">
        <v>36</v>
      </c>
      <c r="EH23" s="245">
        <v>23</v>
      </c>
      <c r="EI23" s="245">
        <v>3</v>
      </c>
      <c r="EJ23" s="245">
        <v>3</v>
      </c>
      <c r="EK23" s="245">
        <v>5</v>
      </c>
      <c r="EL23" s="245">
        <v>3</v>
      </c>
      <c r="EM23" s="245">
        <v>30</v>
      </c>
      <c r="EN23" s="245">
        <v>16</v>
      </c>
      <c r="EO23" s="245">
        <v>24</v>
      </c>
      <c r="EP23" s="245">
        <v>1</v>
      </c>
      <c r="EQ23" s="245">
        <v>5</v>
      </c>
      <c r="ER23" s="245">
        <v>93</v>
      </c>
      <c r="ES23" s="244" t="s">
        <v>462</v>
      </c>
      <c r="ET23" s="247">
        <v>2</v>
      </c>
      <c r="EU23" s="243"/>
      <c r="EV23" s="245">
        <v>48</v>
      </c>
      <c r="EW23" s="245">
        <v>20</v>
      </c>
      <c r="EX23" s="245">
        <v>5</v>
      </c>
      <c r="EY23" s="245">
        <v>0</v>
      </c>
      <c r="EZ23" s="245">
        <v>11</v>
      </c>
      <c r="FA23" s="245">
        <v>0</v>
      </c>
      <c r="FB23" s="245">
        <v>0</v>
      </c>
      <c r="FC23" s="245">
        <v>4</v>
      </c>
      <c r="FD23" s="245">
        <v>0</v>
      </c>
      <c r="FE23" s="245">
        <v>20</v>
      </c>
      <c r="FF23" s="245">
        <v>2</v>
      </c>
      <c r="FG23" s="245">
        <v>3</v>
      </c>
      <c r="FH23" s="245">
        <v>3</v>
      </c>
      <c r="FI23" s="245">
        <v>4</v>
      </c>
      <c r="FJ23" s="245">
        <v>0</v>
      </c>
      <c r="FK23" s="245">
        <v>3</v>
      </c>
      <c r="FL23" s="245">
        <v>1</v>
      </c>
      <c r="FM23" s="245">
        <v>2</v>
      </c>
      <c r="FN23" s="245">
        <v>2</v>
      </c>
      <c r="FO23" s="245">
        <v>20</v>
      </c>
      <c r="FP23" s="245">
        <v>0</v>
      </c>
      <c r="FQ23" s="245">
        <v>14</v>
      </c>
      <c r="FR23" s="245">
        <v>16</v>
      </c>
      <c r="FS23" s="245">
        <v>7</v>
      </c>
      <c r="FT23" s="245">
        <v>8</v>
      </c>
      <c r="FU23" s="245">
        <v>6</v>
      </c>
      <c r="FV23" s="245">
        <v>10</v>
      </c>
      <c r="FW23" s="245">
        <v>1</v>
      </c>
      <c r="FX23" s="245">
        <v>12</v>
      </c>
      <c r="FY23" s="245">
        <v>74</v>
      </c>
      <c r="FZ23" s="244" t="s">
        <v>461</v>
      </c>
      <c r="GA23" s="247">
        <v>1</v>
      </c>
      <c r="GB23" s="243"/>
      <c r="GC23" s="243"/>
      <c r="GD23" s="243"/>
      <c r="GE23" s="243"/>
      <c r="GF23" s="243"/>
      <c r="GG23" s="243"/>
      <c r="GH23" s="243"/>
      <c r="GI23" s="243"/>
      <c r="GJ23" s="243"/>
      <c r="GK23" s="244" t="s">
        <v>423</v>
      </c>
      <c r="GL23" s="247">
        <v>5</v>
      </c>
      <c r="GM23" s="243"/>
      <c r="GN23" s="243"/>
      <c r="GO23" s="243"/>
      <c r="GP23" s="243"/>
      <c r="GQ23" s="243"/>
      <c r="GR23" s="243"/>
      <c r="GS23" s="244" t="s">
        <v>427</v>
      </c>
      <c r="GT23" s="247">
        <v>9</v>
      </c>
      <c r="GU23" s="243"/>
      <c r="GV23" s="243"/>
      <c r="GW23" s="244" t="s">
        <v>429</v>
      </c>
      <c r="GX23" s="247">
        <v>11</v>
      </c>
      <c r="GY23" s="244" t="s">
        <v>608</v>
      </c>
      <c r="GZ23" s="247">
        <v>12</v>
      </c>
      <c r="HA23" s="244" t="s">
        <v>431</v>
      </c>
      <c r="HB23" s="247">
        <v>1</v>
      </c>
      <c r="HC23" s="243"/>
      <c r="HD23" s="243"/>
      <c r="HE23" s="244" t="s">
        <v>433</v>
      </c>
      <c r="HF23" s="247">
        <v>3</v>
      </c>
      <c r="HG23" s="243"/>
      <c r="HH23" s="243"/>
      <c r="HI23" s="244" t="s">
        <v>435</v>
      </c>
      <c r="HJ23" s="247">
        <v>5</v>
      </c>
      <c r="HK23" s="243"/>
      <c r="HL23" s="243"/>
      <c r="HM23" s="243"/>
      <c r="HN23" s="243"/>
      <c r="HO23" s="244" t="s">
        <v>460</v>
      </c>
      <c r="HP23" s="247">
        <v>1</v>
      </c>
      <c r="HQ23" s="243"/>
      <c r="HR23" s="243"/>
      <c r="HS23" s="243"/>
      <c r="HT23" s="243"/>
      <c r="HU23" s="243"/>
      <c r="HV23" s="244" t="s">
        <v>443</v>
      </c>
      <c r="HW23" s="247">
        <v>1</v>
      </c>
      <c r="HX23" s="243"/>
      <c r="HY23" s="243"/>
      <c r="HZ23" s="243"/>
      <c r="IA23" s="243"/>
      <c r="IB23" s="244" t="s">
        <v>446</v>
      </c>
      <c r="IC23" s="247">
        <v>4</v>
      </c>
      <c r="ID23" s="243"/>
      <c r="IE23" s="243"/>
      <c r="IF23" s="245">
        <v>2</v>
      </c>
      <c r="IG23" s="245">
        <v>2</v>
      </c>
      <c r="IH23" s="243"/>
      <c r="II23" s="243"/>
    </row>
    <row r="24" spans="1:243" x14ac:dyDescent="0.2">
      <c r="A24" s="245">
        <v>18</v>
      </c>
      <c r="B24" s="246">
        <v>44033.503020833334</v>
      </c>
      <c r="C24" s="244" t="s">
        <v>609</v>
      </c>
      <c r="D24" s="244" t="s">
        <v>449</v>
      </c>
      <c r="E24" s="244" t="s">
        <v>610</v>
      </c>
      <c r="F24" s="244" t="s">
        <v>609</v>
      </c>
      <c r="G24" s="244" t="s">
        <v>585</v>
      </c>
      <c r="H24" s="244" t="s">
        <v>452</v>
      </c>
      <c r="I24" s="244" t="s">
        <v>453</v>
      </c>
      <c r="J24" s="244" t="s">
        <v>466</v>
      </c>
      <c r="K24" s="244" t="s">
        <v>611</v>
      </c>
      <c r="L24" s="244" t="s">
        <v>612</v>
      </c>
      <c r="M24" s="244" t="s">
        <v>613</v>
      </c>
      <c r="N24" s="244" t="s">
        <v>614</v>
      </c>
      <c r="O24" s="244" t="s">
        <v>615</v>
      </c>
      <c r="P24" s="245">
        <v>2</v>
      </c>
      <c r="Q24" s="245">
        <v>3</v>
      </c>
      <c r="R24" s="245">
        <v>0</v>
      </c>
      <c r="S24" s="245">
        <v>3</v>
      </c>
      <c r="T24" s="245">
        <v>0</v>
      </c>
      <c r="U24" s="245">
        <v>0</v>
      </c>
      <c r="V24" s="245">
        <v>0</v>
      </c>
      <c r="W24" s="245">
        <v>0</v>
      </c>
      <c r="X24" s="245">
        <v>0</v>
      </c>
      <c r="Y24" s="245">
        <v>3</v>
      </c>
      <c r="Z24" s="245">
        <v>0</v>
      </c>
      <c r="AA24" s="245">
        <v>0</v>
      </c>
      <c r="AB24" s="245">
        <v>3</v>
      </c>
      <c r="AC24" s="245">
        <v>0</v>
      </c>
      <c r="AD24" s="245">
        <v>0</v>
      </c>
      <c r="AE24" s="245">
        <v>24</v>
      </c>
      <c r="AF24" s="247">
        <v>1</v>
      </c>
      <c r="AG24" s="245">
        <v>38</v>
      </c>
      <c r="AH24" s="245">
        <v>10</v>
      </c>
      <c r="AI24" s="245">
        <v>2</v>
      </c>
      <c r="AJ24" s="245">
        <v>8</v>
      </c>
      <c r="AK24" s="245">
        <v>9</v>
      </c>
      <c r="AL24" s="245">
        <v>2</v>
      </c>
      <c r="AM24" s="245">
        <v>6</v>
      </c>
      <c r="AN24" s="245">
        <v>5</v>
      </c>
      <c r="AO24" s="245">
        <v>12</v>
      </c>
      <c r="AP24" s="245">
        <v>34</v>
      </c>
      <c r="AQ24" s="245">
        <v>7</v>
      </c>
      <c r="AR24" s="245">
        <v>5</v>
      </c>
      <c r="AS24" s="245">
        <v>0</v>
      </c>
      <c r="AT24" s="245">
        <v>5</v>
      </c>
      <c r="AU24" s="245">
        <v>0</v>
      </c>
      <c r="AV24" s="245">
        <v>2</v>
      </c>
      <c r="AW24" s="245">
        <v>5</v>
      </c>
      <c r="AX24" s="245">
        <v>1</v>
      </c>
      <c r="AY24" s="245">
        <v>3</v>
      </c>
      <c r="AZ24" s="245">
        <v>0</v>
      </c>
      <c r="BA24" s="245">
        <v>2</v>
      </c>
      <c r="BB24" s="245">
        <v>7</v>
      </c>
      <c r="BC24" s="245">
        <v>13</v>
      </c>
      <c r="BD24" s="245">
        <v>8</v>
      </c>
      <c r="BE24" s="245">
        <v>8</v>
      </c>
      <c r="BF24" s="245">
        <v>38</v>
      </c>
      <c r="BG24" s="245">
        <v>37</v>
      </c>
      <c r="BH24" s="245">
        <v>11</v>
      </c>
      <c r="BI24" s="245">
        <v>1</v>
      </c>
      <c r="BJ24" s="245">
        <v>1</v>
      </c>
      <c r="BK24" s="245">
        <v>0</v>
      </c>
      <c r="BL24" s="245">
        <v>0</v>
      </c>
      <c r="BM24" s="245">
        <v>0</v>
      </c>
      <c r="BN24" s="245">
        <v>0</v>
      </c>
      <c r="BO24" s="245">
        <v>0</v>
      </c>
      <c r="BP24" s="245">
        <v>0</v>
      </c>
      <c r="BQ24" s="245">
        <v>0</v>
      </c>
      <c r="BR24" s="245">
        <v>0</v>
      </c>
      <c r="BS24" s="245">
        <v>0</v>
      </c>
      <c r="BT24" s="245">
        <v>0</v>
      </c>
      <c r="BU24" s="245">
        <v>0</v>
      </c>
      <c r="BV24" s="245">
        <v>3</v>
      </c>
      <c r="BW24" s="245">
        <v>0</v>
      </c>
      <c r="BX24" s="245">
        <v>41</v>
      </c>
      <c r="BY24" s="245">
        <v>12</v>
      </c>
      <c r="BZ24" s="245">
        <v>12</v>
      </c>
      <c r="CA24" s="245">
        <v>0</v>
      </c>
      <c r="CB24" s="245">
        <v>0</v>
      </c>
      <c r="CC24" s="245">
        <v>0</v>
      </c>
      <c r="CD24" s="245">
        <v>0</v>
      </c>
      <c r="CE24" s="245">
        <v>0</v>
      </c>
      <c r="CF24" s="245">
        <v>0</v>
      </c>
      <c r="CG24" s="245">
        <v>12</v>
      </c>
      <c r="CH24" s="245">
        <v>3</v>
      </c>
      <c r="CI24" s="245">
        <v>8</v>
      </c>
      <c r="CJ24" s="245">
        <v>13</v>
      </c>
      <c r="CK24" s="245">
        <v>16</v>
      </c>
      <c r="CL24" s="245">
        <v>1</v>
      </c>
      <c r="CM24" s="245">
        <v>0</v>
      </c>
      <c r="CN24" s="245">
        <v>0</v>
      </c>
      <c r="CO24" s="245">
        <v>41</v>
      </c>
      <c r="CP24" s="245">
        <v>14</v>
      </c>
      <c r="CQ24" s="245">
        <v>27</v>
      </c>
      <c r="CR24" s="245">
        <v>0</v>
      </c>
      <c r="CS24" s="245">
        <v>41</v>
      </c>
      <c r="CT24" s="245">
        <v>0</v>
      </c>
      <c r="CU24" s="245">
        <v>0</v>
      </c>
      <c r="CV24" s="245">
        <v>1</v>
      </c>
      <c r="CW24" s="245">
        <v>0</v>
      </c>
      <c r="CX24" s="245">
        <v>5</v>
      </c>
      <c r="CY24" s="245">
        <v>3</v>
      </c>
      <c r="CZ24" s="245">
        <v>0</v>
      </c>
      <c r="DA24" s="245">
        <v>5</v>
      </c>
      <c r="DB24" s="245">
        <v>14</v>
      </c>
      <c r="DC24" s="245">
        <v>0</v>
      </c>
      <c r="DD24" s="245">
        <v>2</v>
      </c>
      <c r="DE24" s="245">
        <v>19</v>
      </c>
      <c r="DF24" s="245">
        <v>0</v>
      </c>
      <c r="DG24" s="245">
        <v>3</v>
      </c>
      <c r="DH24" s="245">
        <v>2</v>
      </c>
      <c r="DI24" s="245">
        <v>0</v>
      </c>
      <c r="DJ24" s="245">
        <v>1</v>
      </c>
      <c r="DK24" s="245">
        <v>27</v>
      </c>
      <c r="DL24" s="247">
        <v>95.5</v>
      </c>
      <c r="DM24" s="245">
        <v>1</v>
      </c>
      <c r="DN24" s="245">
        <v>0</v>
      </c>
      <c r="DO24" s="245">
        <v>30</v>
      </c>
      <c r="DP24" s="245">
        <v>7</v>
      </c>
      <c r="DQ24" s="245">
        <v>7</v>
      </c>
      <c r="DR24" s="245">
        <v>1</v>
      </c>
      <c r="DS24" s="245">
        <v>36</v>
      </c>
      <c r="DT24" s="245">
        <v>10</v>
      </c>
      <c r="DU24" s="245">
        <v>9</v>
      </c>
      <c r="DV24" s="245">
        <v>22</v>
      </c>
      <c r="DW24" s="245">
        <v>579</v>
      </c>
      <c r="DX24" s="245">
        <v>11</v>
      </c>
      <c r="DY24" s="245">
        <v>15</v>
      </c>
      <c r="DZ24" s="245">
        <v>29</v>
      </c>
      <c r="EA24" s="245">
        <v>24</v>
      </c>
      <c r="EB24" s="245">
        <v>26</v>
      </c>
      <c r="EC24" s="245">
        <v>9</v>
      </c>
      <c r="ED24" s="245">
        <v>9</v>
      </c>
      <c r="EE24" s="245">
        <v>8</v>
      </c>
      <c r="EF24" s="245">
        <v>8</v>
      </c>
      <c r="EG24" s="245">
        <v>0</v>
      </c>
      <c r="EH24" s="245">
        <v>0</v>
      </c>
      <c r="EI24" s="245">
        <v>0</v>
      </c>
      <c r="EJ24" s="245">
        <v>1</v>
      </c>
      <c r="EK24" s="245">
        <v>0</v>
      </c>
      <c r="EL24" s="245">
        <v>0</v>
      </c>
      <c r="EM24" s="245">
        <v>18</v>
      </c>
      <c r="EN24" s="245">
        <v>3</v>
      </c>
      <c r="EO24" s="245">
        <v>8</v>
      </c>
      <c r="EP24" s="245">
        <v>2</v>
      </c>
      <c r="EQ24" s="245">
        <v>1</v>
      </c>
      <c r="ER24" s="245">
        <v>30</v>
      </c>
      <c r="ES24" s="244" t="s">
        <v>460</v>
      </c>
      <c r="ET24" s="247">
        <v>1</v>
      </c>
      <c r="EU24" s="245">
        <v>1</v>
      </c>
      <c r="EV24" s="245">
        <v>15</v>
      </c>
      <c r="EW24" s="245">
        <v>7</v>
      </c>
      <c r="EX24" s="245">
        <v>1</v>
      </c>
      <c r="EY24" s="245">
        <v>0</v>
      </c>
      <c r="EZ24" s="245">
        <v>2</v>
      </c>
      <c r="FA24" s="245">
        <v>0</v>
      </c>
      <c r="FB24" s="245">
        <v>1</v>
      </c>
      <c r="FC24" s="245">
        <v>2</v>
      </c>
      <c r="FD24" s="245">
        <v>1</v>
      </c>
      <c r="FE24" s="245">
        <v>7</v>
      </c>
      <c r="FF24" s="245">
        <v>1</v>
      </c>
      <c r="FG24" s="245">
        <v>1</v>
      </c>
      <c r="FH24" s="245">
        <v>1</v>
      </c>
      <c r="FI24" s="245">
        <v>2</v>
      </c>
      <c r="FJ24" s="245">
        <v>0</v>
      </c>
      <c r="FK24" s="245">
        <v>2</v>
      </c>
      <c r="FL24" s="245">
        <v>0</v>
      </c>
      <c r="FM24" s="245">
        <v>0</v>
      </c>
      <c r="FN24" s="245">
        <v>0</v>
      </c>
      <c r="FO24" s="245">
        <v>7</v>
      </c>
      <c r="FP24" s="245">
        <v>2</v>
      </c>
      <c r="FQ24" s="245">
        <v>1</v>
      </c>
      <c r="FR24" s="245">
        <v>6</v>
      </c>
      <c r="FS24" s="245">
        <v>3</v>
      </c>
      <c r="FT24" s="245">
        <v>6</v>
      </c>
      <c r="FU24" s="245">
        <v>13</v>
      </c>
      <c r="FV24" s="245">
        <v>0</v>
      </c>
      <c r="FW24" s="245">
        <v>0</v>
      </c>
      <c r="FX24" s="245">
        <v>0</v>
      </c>
      <c r="FY24" s="245">
        <v>31</v>
      </c>
      <c r="FZ24" s="244" t="s">
        <v>592</v>
      </c>
      <c r="GA24" s="247">
        <v>6</v>
      </c>
      <c r="GB24" s="243"/>
      <c r="GC24" s="243"/>
      <c r="GD24" s="243"/>
      <c r="GE24" s="243"/>
      <c r="GF24" s="243"/>
      <c r="GG24" s="243"/>
      <c r="GH24" s="243"/>
      <c r="GI24" s="243"/>
      <c r="GJ24" s="243"/>
      <c r="GK24" s="243"/>
      <c r="GL24" s="243"/>
      <c r="GM24" s="243"/>
      <c r="GN24" s="243"/>
      <c r="GO24" s="243"/>
      <c r="GP24" s="243"/>
      <c r="GQ24" s="243"/>
      <c r="GR24" s="243"/>
      <c r="GS24" s="243"/>
      <c r="GT24" s="243"/>
      <c r="GU24" s="243"/>
      <c r="GV24" s="243"/>
      <c r="GW24" s="244" t="s">
        <v>429</v>
      </c>
      <c r="GX24" s="247">
        <v>11</v>
      </c>
      <c r="GY24" s="243"/>
      <c r="GZ24" s="243"/>
      <c r="HA24" s="244" t="s">
        <v>431</v>
      </c>
      <c r="HB24" s="247">
        <v>1</v>
      </c>
      <c r="HC24" s="243"/>
      <c r="HD24" s="243"/>
      <c r="HE24" s="244" t="s">
        <v>433</v>
      </c>
      <c r="HF24" s="247">
        <v>3</v>
      </c>
      <c r="HG24" s="244" t="s">
        <v>434</v>
      </c>
      <c r="HH24" s="247">
        <v>4</v>
      </c>
      <c r="HI24" s="244" t="s">
        <v>435</v>
      </c>
      <c r="HJ24" s="247">
        <v>5</v>
      </c>
      <c r="HK24" s="243"/>
      <c r="HL24" s="243"/>
      <c r="HM24" s="243"/>
      <c r="HN24" s="243"/>
      <c r="HO24" s="244" t="s">
        <v>462</v>
      </c>
      <c r="HP24" s="247">
        <v>2</v>
      </c>
      <c r="HQ24" s="243"/>
      <c r="HR24" s="243"/>
      <c r="HS24" s="243"/>
      <c r="HT24" s="243"/>
      <c r="HU24" s="243"/>
      <c r="HV24" s="243"/>
      <c r="HW24" s="243"/>
      <c r="HX24" s="243"/>
      <c r="HY24" s="243"/>
      <c r="HZ24" s="243"/>
      <c r="IA24" s="243"/>
      <c r="IB24" s="243"/>
      <c r="IC24" s="243"/>
      <c r="ID24" s="243"/>
      <c r="IE24" s="243"/>
      <c r="IF24" s="243"/>
      <c r="IG24" s="243"/>
      <c r="IH24" s="243"/>
      <c r="II24" s="243"/>
    </row>
    <row r="25" spans="1:243" x14ac:dyDescent="0.2">
      <c r="A25" s="245">
        <v>19</v>
      </c>
      <c r="B25" s="246">
        <v>44034.530868055561</v>
      </c>
      <c r="C25" s="244" t="s">
        <v>616</v>
      </c>
      <c r="D25" s="244" t="s">
        <v>449</v>
      </c>
      <c r="E25" s="244" t="s">
        <v>617</v>
      </c>
      <c r="F25" s="244" t="s">
        <v>616</v>
      </c>
      <c r="G25" s="244" t="s">
        <v>618</v>
      </c>
      <c r="H25" s="244" t="s">
        <v>452</v>
      </c>
      <c r="I25" s="244" t="s">
        <v>453</v>
      </c>
      <c r="J25" s="243"/>
      <c r="K25" s="244" t="s">
        <v>619</v>
      </c>
      <c r="L25" s="244" t="s">
        <v>620</v>
      </c>
      <c r="M25" s="244" t="s">
        <v>621</v>
      </c>
      <c r="N25" s="244" t="s">
        <v>622</v>
      </c>
      <c r="O25" s="244" t="s">
        <v>623</v>
      </c>
      <c r="P25" s="245">
        <v>4</v>
      </c>
      <c r="Q25" s="245">
        <v>1</v>
      </c>
      <c r="R25" s="245">
        <v>1</v>
      </c>
      <c r="S25" s="245">
        <v>2</v>
      </c>
      <c r="T25" s="243"/>
      <c r="U25" s="243"/>
      <c r="V25" s="243"/>
      <c r="W25" s="243"/>
      <c r="X25" s="245">
        <v>1</v>
      </c>
      <c r="Y25" s="245">
        <v>1</v>
      </c>
      <c r="Z25" s="243"/>
      <c r="AA25" s="243"/>
      <c r="AB25" s="245">
        <v>2</v>
      </c>
      <c r="AC25" s="245">
        <v>0</v>
      </c>
      <c r="AD25" s="245">
        <v>0</v>
      </c>
      <c r="AE25" s="245">
        <v>20</v>
      </c>
      <c r="AF25" s="247">
        <v>1</v>
      </c>
      <c r="AG25" s="245">
        <v>24</v>
      </c>
      <c r="AH25" s="245">
        <v>8</v>
      </c>
      <c r="AI25" s="245">
        <v>1</v>
      </c>
      <c r="AJ25" s="245">
        <v>7</v>
      </c>
      <c r="AK25" s="245">
        <v>1</v>
      </c>
      <c r="AL25" s="245">
        <v>1</v>
      </c>
      <c r="AM25" s="245">
        <v>0</v>
      </c>
      <c r="AN25" s="245">
        <v>4</v>
      </c>
      <c r="AO25" s="245">
        <v>3</v>
      </c>
      <c r="AP25" s="245">
        <v>23</v>
      </c>
      <c r="AQ25" s="245">
        <v>0</v>
      </c>
      <c r="AR25" s="245">
        <v>0</v>
      </c>
      <c r="AS25" s="245">
        <v>0</v>
      </c>
      <c r="AT25" s="245">
        <v>0</v>
      </c>
      <c r="AU25" s="245">
        <v>2</v>
      </c>
      <c r="AV25" s="245">
        <v>8</v>
      </c>
      <c r="AW25" s="245">
        <v>2</v>
      </c>
      <c r="AX25" s="245">
        <v>1</v>
      </c>
      <c r="AY25" s="245">
        <v>0</v>
      </c>
      <c r="AZ25" s="245">
        <v>0</v>
      </c>
      <c r="BA25" s="245">
        <v>0</v>
      </c>
      <c r="BB25" s="245">
        <v>0</v>
      </c>
      <c r="BC25" s="245">
        <v>12</v>
      </c>
      <c r="BD25" s="245">
        <v>12</v>
      </c>
      <c r="BE25" s="245">
        <v>0</v>
      </c>
      <c r="BF25" s="245">
        <v>24</v>
      </c>
      <c r="BG25" s="245">
        <v>24</v>
      </c>
      <c r="BH25" s="245">
        <v>2</v>
      </c>
      <c r="BI25" s="245">
        <v>0</v>
      </c>
      <c r="BJ25" s="245">
        <v>0</v>
      </c>
      <c r="BK25" s="245">
        <v>0</v>
      </c>
      <c r="BL25" s="245">
        <v>0</v>
      </c>
      <c r="BM25" s="245">
        <v>0</v>
      </c>
      <c r="BN25" s="245">
        <v>0</v>
      </c>
      <c r="BO25" s="245">
        <v>0</v>
      </c>
      <c r="BP25" s="245">
        <v>0</v>
      </c>
      <c r="BQ25" s="245">
        <v>0</v>
      </c>
      <c r="BR25" s="245">
        <v>0</v>
      </c>
      <c r="BS25" s="245">
        <v>0</v>
      </c>
      <c r="BT25" s="245">
        <v>0</v>
      </c>
      <c r="BU25" s="245">
        <v>0</v>
      </c>
      <c r="BV25" s="245">
        <v>0</v>
      </c>
      <c r="BW25" s="245">
        <v>0</v>
      </c>
      <c r="BX25" s="245">
        <v>24</v>
      </c>
      <c r="BY25" s="245">
        <v>8</v>
      </c>
      <c r="BZ25" s="245">
        <v>2</v>
      </c>
      <c r="CA25" s="245">
        <v>1</v>
      </c>
      <c r="CB25" s="245">
        <v>1</v>
      </c>
      <c r="CC25" s="245">
        <v>2</v>
      </c>
      <c r="CD25" s="245">
        <v>1</v>
      </c>
      <c r="CE25" s="245">
        <v>1</v>
      </c>
      <c r="CF25" s="243"/>
      <c r="CG25" s="245">
        <v>8</v>
      </c>
      <c r="CH25" s="245">
        <v>0</v>
      </c>
      <c r="CI25" s="245">
        <v>2</v>
      </c>
      <c r="CJ25" s="245">
        <v>3</v>
      </c>
      <c r="CK25" s="245">
        <v>4</v>
      </c>
      <c r="CL25" s="245">
        <v>7</v>
      </c>
      <c r="CM25" s="245">
        <v>7</v>
      </c>
      <c r="CN25" s="245">
        <v>1</v>
      </c>
      <c r="CO25" s="245">
        <v>24</v>
      </c>
      <c r="CP25" s="245">
        <v>2</v>
      </c>
      <c r="CQ25" s="245">
        <v>22</v>
      </c>
      <c r="CR25" s="245">
        <v>0</v>
      </c>
      <c r="CS25" s="245">
        <v>24</v>
      </c>
      <c r="CT25" s="243"/>
      <c r="CU25" s="243"/>
      <c r="CV25" s="243"/>
      <c r="CW25" s="245">
        <v>1</v>
      </c>
      <c r="CX25" s="245">
        <v>1</v>
      </c>
      <c r="CY25" s="243"/>
      <c r="CZ25" s="243"/>
      <c r="DA25" s="243"/>
      <c r="DB25" s="245">
        <v>2</v>
      </c>
      <c r="DC25" s="243"/>
      <c r="DD25" s="243"/>
      <c r="DE25" s="245">
        <v>22</v>
      </c>
      <c r="DF25" s="243"/>
      <c r="DG25" s="243"/>
      <c r="DH25" s="243"/>
      <c r="DI25" s="243"/>
      <c r="DJ25" s="243"/>
      <c r="DK25" s="245">
        <v>22</v>
      </c>
      <c r="DL25" s="247">
        <v>100</v>
      </c>
      <c r="DM25" s="245">
        <v>0</v>
      </c>
      <c r="DN25" s="245">
        <v>0</v>
      </c>
      <c r="DO25" s="245">
        <v>23</v>
      </c>
      <c r="DP25" s="245">
        <v>7</v>
      </c>
      <c r="DQ25" s="245">
        <v>7</v>
      </c>
      <c r="DR25" s="245">
        <v>0</v>
      </c>
      <c r="DS25" s="245">
        <v>24</v>
      </c>
      <c r="DT25" s="245">
        <v>24</v>
      </c>
      <c r="DU25" s="245">
        <v>0</v>
      </c>
      <c r="DV25" s="245">
        <v>24</v>
      </c>
      <c r="DW25" s="245">
        <v>403</v>
      </c>
      <c r="DX25" s="245">
        <v>16</v>
      </c>
      <c r="DY25" s="245">
        <v>14</v>
      </c>
      <c r="DZ25" s="245">
        <v>16</v>
      </c>
      <c r="EA25" s="245">
        <v>16</v>
      </c>
      <c r="EB25" s="245">
        <v>16</v>
      </c>
      <c r="EC25" s="245">
        <v>7</v>
      </c>
      <c r="ED25" s="245">
        <v>7</v>
      </c>
      <c r="EE25" s="245">
        <v>0</v>
      </c>
      <c r="EF25" s="245">
        <v>0</v>
      </c>
      <c r="EG25" s="245">
        <v>7</v>
      </c>
      <c r="EH25" s="245">
        <v>7</v>
      </c>
      <c r="EI25" s="245">
        <v>1</v>
      </c>
      <c r="EJ25" s="245">
        <v>1</v>
      </c>
      <c r="EK25" s="245">
        <v>2</v>
      </c>
      <c r="EL25" s="245">
        <v>2</v>
      </c>
      <c r="EM25" s="245">
        <v>0</v>
      </c>
      <c r="EN25" s="245">
        <v>0</v>
      </c>
      <c r="EO25" s="245">
        <v>1</v>
      </c>
      <c r="EP25" s="245">
        <v>0</v>
      </c>
      <c r="EQ25" s="245">
        <v>1</v>
      </c>
      <c r="ER25" s="245">
        <v>23</v>
      </c>
      <c r="ES25" s="244" t="s">
        <v>462</v>
      </c>
      <c r="ET25" s="247">
        <v>2</v>
      </c>
      <c r="EU25" s="243"/>
      <c r="EV25" s="245">
        <v>24</v>
      </c>
      <c r="EW25" s="245">
        <v>6</v>
      </c>
      <c r="EX25" s="243"/>
      <c r="EY25" s="243"/>
      <c r="EZ25" s="245">
        <v>1</v>
      </c>
      <c r="FA25" s="245">
        <v>2</v>
      </c>
      <c r="FB25" s="243"/>
      <c r="FC25" s="243"/>
      <c r="FD25" s="245">
        <v>3</v>
      </c>
      <c r="FE25" s="245">
        <v>6</v>
      </c>
      <c r="FF25" s="245">
        <v>1</v>
      </c>
      <c r="FG25" s="243"/>
      <c r="FH25" s="243"/>
      <c r="FI25" s="245">
        <v>2</v>
      </c>
      <c r="FJ25" s="245">
        <v>1</v>
      </c>
      <c r="FK25" s="245">
        <v>2</v>
      </c>
      <c r="FL25" s="243"/>
      <c r="FM25" s="243"/>
      <c r="FN25" s="243"/>
      <c r="FO25" s="245">
        <v>6</v>
      </c>
      <c r="FP25" s="243"/>
      <c r="FQ25" s="245">
        <v>2</v>
      </c>
      <c r="FR25" s="245">
        <v>9</v>
      </c>
      <c r="FS25" s="245">
        <v>4</v>
      </c>
      <c r="FT25" s="245">
        <v>2</v>
      </c>
      <c r="FU25" s="245">
        <v>1</v>
      </c>
      <c r="FV25" s="243"/>
      <c r="FW25" s="243"/>
      <c r="FX25" s="243"/>
      <c r="FY25" s="245">
        <v>18</v>
      </c>
      <c r="FZ25" s="244" t="s">
        <v>499</v>
      </c>
      <c r="GA25" s="247">
        <v>2</v>
      </c>
      <c r="GB25" s="243"/>
      <c r="GC25" s="243"/>
      <c r="GD25" s="243"/>
      <c r="GE25" s="243"/>
      <c r="GF25" s="243"/>
      <c r="GG25" s="243"/>
      <c r="GH25" s="243"/>
      <c r="GI25" s="243"/>
      <c r="GJ25" s="243"/>
      <c r="GK25" s="243"/>
      <c r="GL25" s="243"/>
      <c r="GM25" s="243"/>
      <c r="GN25" s="243"/>
      <c r="GO25" s="243"/>
      <c r="GP25" s="243"/>
      <c r="GQ25" s="243"/>
      <c r="GR25" s="243"/>
      <c r="GS25" s="243"/>
      <c r="GT25" s="243"/>
      <c r="GU25" s="243"/>
      <c r="GV25" s="243"/>
      <c r="GW25" s="243"/>
      <c r="GX25" s="243"/>
      <c r="GY25" s="244" t="s">
        <v>624</v>
      </c>
      <c r="GZ25" s="247">
        <v>12</v>
      </c>
      <c r="HA25" s="244" t="s">
        <v>431</v>
      </c>
      <c r="HB25" s="247">
        <v>1</v>
      </c>
      <c r="HC25" s="243"/>
      <c r="HD25" s="243"/>
      <c r="HE25" s="243"/>
      <c r="HF25" s="243"/>
      <c r="HG25" s="243"/>
      <c r="HH25" s="243"/>
      <c r="HI25" s="243"/>
      <c r="HJ25" s="243"/>
      <c r="HK25" s="243"/>
      <c r="HL25" s="243"/>
      <c r="HM25" s="243"/>
      <c r="HN25" s="243"/>
      <c r="HO25" s="244" t="s">
        <v>462</v>
      </c>
      <c r="HP25" s="247">
        <v>2</v>
      </c>
      <c r="HQ25" s="243"/>
      <c r="HR25" s="243"/>
      <c r="HS25" s="243"/>
      <c r="HT25" s="243"/>
      <c r="HU25" s="243"/>
      <c r="HV25" s="243"/>
      <c r="HW25" s="243"/>
      <c r="HX25" s="243"/>
      <c r="HY25" s="243"/>
      <c r="HZ25" s="243"/>
      <c r="IA25" s="243"/>
      <c r="IB25" s="243"/>
      <c r="IC25" s="243"/>
      <c r="ID25" s="243"/>
      <c r="IE25" s="243"/>
      <c r="IF25" s="243"/>
      <c r="IG25" s="243"/>
      <c r="IH25" s="243"/>
      <c r="II25" s="243"/>
    </row>
    <row r="26" spans="1:243" x14ac:dyDescent="0.2">
      <c r="A26" s="245">
        <v>20</v>
      </c>
      <c r="B26" s="246">
        <v>44034.549826388888</v>
      </c>
      <c r="C26" s="244" t="s">
        <v>625</v>
      </c>
      <c r="D26" s="244" t="s">
        <v>449</v>
      </c>
      <c r="E26" s="244" t="s">
        <v>626</v>
      </c>
      <c r="F26" s="244" t="s">
        <v>625</v>
      </c>
      <c r="G26" s="244" t="s">
        <v>627</v>
      </c>
      <c r="H26" s="244" t="s">
        <v>452</v>
      </c>
      <c r="I26" s="244" t="s">
        <v>453</v>
      </c>
      <c r="J26" s="244" t="s">
        <v>628</v>
      </c>
      <c r="K26" s="244" t="s">
        <v>619</v>
      </c>
      <c r="L26" s="244" t="s">
        <v>629</v>
      </c>
      <c r="M26" s="244" t="s">
        <v>630</v>
      </c>
      <c r="N26" s="244" t="s">
        <v>631</v>
      </c>
      <c r="O26" s="244" t="s">
        <v>632</v>
      </c>
      <c r="P26" s="245">
        <v>2</v>
      </c>
      <c r="Q26" s="245">
        <v>1</v>
      </c>
      <c r="R26" s="245">
        <v>0</v>
      </c>
      <c r="S26" s="245">
        <v>1</v>
      </c>
      <c r="T26" s="245">
        <v>0</v>
      </c>
      <c r="U26" s="245">
        <v>0</v>
      </c>
      <c r="V26" s="245">
        <v>0</v>
      </c>
      <c r="W26" s="245">
        <v>0</v>
      </c>
      <c r="X26" s="245">
        <v>0</v>
      </c>
      <c r="Y26" s="245">
        <v>1</v>
      </c>
      <c r="Z26" s="245">
        <v>0</v>
      </c>
      <c r="AA26" s="245">
        <v>0</v>
      </c>
      <c r="AB26" s="245">
        <v>1</v>
      </c>
      <c r="AC26" s="245">
        <v>0</v>
      </c>
      <c r="AD26" s="245">
        <v>0</v>
      </c>
      <c r="AE26" s="245">
        <v>12</v>
      </c>
      <c r="AF26" s="247">
        <v>2</v>
      </c>
      <c r="AG26" s="245">
        <v>17</v>
      </c>
      <c r="AH26" s="245">
        <v>5</v>
      </c>
      <c r="AI26" s="245">
        <v>2</v>
      </c>
      <c r="AJ26" s="245">
        <v>3</v>
      </c>
      <c r="AK26" s="245">
        <v>0</v>
      </c>
      <c r="AL26" s="245">
        <v>1</v>
      </c>
      <c r="AM26" s="245">
        <v>0</v>
      </c>
      <c r="AN26" s="245">
        <v>3</v>
      </c>
      <c r="AO26" s="245">
        <v>1</v>
      </c>
      <c r="AP26" s="245">
        <v>17</v>
      </c>
      <c r="AQ26" s="245">
        <v>0</v>
      </c>
      <c r="AR26" s="245">
        <v>0</v>
      </c>
      <c r="AS26" s="245">
        <v>0</v>
      </c>
      <c r="AT26" s="245">
        <v>0</v>
      </c>
      <c r="AU26" s="245">
        <v>2</v>
      </c>
      <c r="AV26" s="245">
        <v>4</v>
      </c>
      <c r="AW26" s="245">
        <v>0</v>
      </c>
      <c r="AX26" s="245">
        <v>2</v>
      </c>
      <c r="AY26" s="245">
        <v>1</v>
      </c>
      <c r="AZ26" s="245">
        <v>1</v>
      </c>
      <c r="BA26" s="245">
        <v>0</v>
      </c>
      <c r="BB26" s="245">
        <v>13</v>
      </c>
      <c r="BC26" s="245">
        <v>3</v>
      </c>
      <c r="BD26" s="245">
        <v>1</v>
      </c>
      <c r="BE26" s="245">
        <v>0</v>
      </c>
      <c r="BF26" s="245">
        <v>17</v>
      </c>
      <c r="BG26" s="245">
        <v>17</v>
      </c>
      <c r="BH26" s="243"/>
      <c r="BI26" s="243"/>
      <c r="BJ26" s="243"/>
      <c r="BK26" s="243"/>
      <c r="BL26" s="243"/>
      <c r="BM26" s="243"/>
      <c r="BN26" s="243"/>
      <c r="BO26" s="243"/>
      <c r="BP26" s="243"/>
      <c r="BQ26" s="243"/>
      <c r="BR26" s="243"/>
      <c r="BS26" s="243"/>
      <c r="BT26" s="243"/>
      <c r="BU26" s="243"/>
      <c r="BV26" s="243"/>
      <c r="BW26" s="243"/>
      <c r="BX26" s="245">
        <v>17</v>
      </c>
      <c r="BY26" s="245">
        <v>5</v>
      </c>
      <c r="BZ26" s="245">
        <v>0</v>
      </c>
      <c r="CA26" s="245">
        <v>1</v>
      </c>
      <c r="CB26" s="245">
        <v>0</v>
      </c>
      <c r="CC26" s="245">
        <v>1</v>
      </c>
      <c r="CD26" s="245">
        <v>1</v>
      </c>
      <c r="CE26" s="245">
        <v>1</v>
      </c>
      <c r="CF26" s="245">
        <v>1</v>
      </c>
      <c r="CG26" s="245">
        <v>5</v>
      </c>
      <c r="CH26" s="245">
        <v>0</v>
      </c>
      <c r="CI26" s="245">
        <v>0</v>
      </c>
      <c r="CJ26" s="245">
        <v>1</v>
      </c>
      <c r="CK26" s="245">
        <v>3</v>
      </c>
      <c r="CL26" s="245">
        <v>5</v>
      </c>
      <c r="CM26" s="245">
        <v>1</v>
      </c>
      <c r="CN26" s="245">
        <v>7</v>
      </c>
      <c r="CO26" s="245">
        <v>17</v>
      </c>
      <c r="CP26" s="245">
        <v>0</v>
      </c>
      <c r="CQ26" s="245">
        <v>17</v>
      </c>
      <c r="CR26" s="245">
        <v>0</v>
      </c>
      <c r="CS26" s="245">
        <v>17</v>
      </c>
      <c r="CT26" s="245">
        <v>0</v>
      </c>
      <c r="CU26" s="245">
        <v>0</v>
      </c>
      <c r="CV26" s="245">
        <v>0</v>
      </c>
      <c r="CW26" s="245">
        <v>0</v>
      </c>
      <c r="CX26" s="245">
        <v>0</v>
      </c>
      <c r="CY26" s="245">
        <v>0</v>
      </c>
      <c r="CZ26" s="245">
        <v>0</v>
      </c>
      <c r="DA26" s="245">
        <v>0</v>
      </c>
      <c r="DB26" s="245">
        <v>0</v>
      </c>
      <c r="DC26" s="245">
        <v>0</v>
      </c>
      <c r="DD26" s="245">
        <v>1</v>
      </c>
      <c r="DE26" s="245">
        <v>14</v>
      </c>
      <c r="DF26" s="245">
        <v>0</v>
      </c>
      <c r="DG26" s="245">
        <v>2</v>
      </c>
      <c r="DH26" s="245">
        <v>0</v>
      </c>
      <c r="DI26" s="245">
        <v>0</v>
      </c>
      <c r="DJ26" s="245">
        <v>0</v>
      </c>
      <c r="DK26" s="245">
        <v>17</v>
      </c>
      <c r="DL26" s="247">
        <v>100</v>
      </c>
      <c r="DM26" s="245">
        <v>0</v>
      </c>
      <c r="DN26" s="245">
        <v>0</v>
      </c>
      <c r="DO26" s="245">
        <v>12</v>
      </c>
      <c r="DP26" s="245">
        <v>3</v>
      </c>
      <c r="DQ26" s="245">
        <v>3</v>
      </c>
      <c r="DR26" s="245">
        <v>2</v>
      </c>
      <c r="DS26" s="245">
        <v>15</v>
      </c>
      <c r="DT26" s="245">
        <v>11</v>
      </c>
      <c r="DU26" s="245">
        <v>13</v>
      </c>
      <c r="DV26" s="245">
        <v>4</v>
      </c>
      <c r="DW26" s="245">
        <v>207</v>
      </c>
      <c r="DX26" s="245">
        <v>12</v>
      </c>
      <c r="DY26" s="245">
        <v>10</v>
      </c>
      <c r="DZ26" s="245">
        <v>12</v>
      </c>
      <c r="EA26" s="245">
        <v>12</v>
      </c>
      <c r="EB26" s="245">
        <v>12</v>
      </c>
      <c r="EC26" s="245">
        <v>5</v>
      </c>
      <c r="ED26" s="245">
        <v>5</v>
      </c>
      <c r="EE26" s="245">
        <v>0</v>
      </c>
      <c r="EF26" s="245">
        <v>0</v>
      </c>
      <c r="EG26" s="245">
        <v>5</v>
      </c>
      <c r="EH26" s="245">
        <v>5</v>
      </c>
      <c r="EI26" s="245">
        <v>2</v>
      </c>
      <c r="EJ26" s="245">
        <v>2</v>
      </c>
      <c r="EK26" s="245">
        <v>3</v>
      </c>
      <c r="EL26" s="245">
        <v>1</v>
      </c>
      <c r="EM26" s="245">
        <v>2</v>
      </c>
      <c r="EN26" s="245">
        <v>2</v>
      </c>
      <c r="EO26" s="245">
        <v>2</v>
      </c>
      <c r="EP26" s="245">
        <v>0</v>
      </c>
      <c r="EQ26" s="245">
        <v>0</v>
      </c>
      <c r="ER26" s="245">
        <v>17</v>
      </c>
      <c r="ES26" s="244" t="s">
        <v>460</v>
      </c>
      <c r="ET26" s="247">
        <v>1</v>
      </c>
      <c r="EU26" s="245">
        <v>3</v>
      </c>
      <c r="EV26" s="245">
        <v>7</v>
      </c>
      <c r="EW26" s="245">
        <v>1</v>
      </c>
      <c r="EX26" s="245">
        <v>0</v>
      </c>
      <c r="EY26" s="245">
        <v>0</v>
      </c>
      <c r="EZ26" s="245">
        <v>1</v>
      </c>
      <c r="FA26" s="245">
        <v>0</v>
      </c>
      <c r="FB26" s="245">
        <v>0</v>
      </c>
      <c r="FC26" s="245">
        <v>0</v>
      </c>
      <c r="FD26" s="245">
        <v>0</v>
      </c>
      <c r="FE26" s="245">
        <v>1</v>
      </c>
      <c r="FF26" s="245">
        <v>0</v>
      </c>
      <c r="FG26" s="245">
        <v>0</v>
      </c>
      <c r="FH26" s="245">
        <v>1</v>
      </c>
      <c r="FI26" s="245">
        <v>0</v>
      </c>
      <c r="FJ26" s="245">
        <v>0</v>
      </c>
      <c r="FK26" s="245">
        <v>0</v>
      </c>
      <c r="FL26" s="245">
        <v>0</v>
      </c>
      <c r="FM26" s="245">
        <v>0</v>
      </c>
      <c r="FN26" s="245">
        <v>0</v>
      </c>
      <c r="FO26" s="245">
        <v>1</v>
      </c>
      <c r="FP26" s="245">
        <v>0</v>
      </c>
      <c r="FQ26" s="245">
        <v>2</v>
      </c>
      <c r="FR26" s="245">
        <v>3</v>
      </c>
      <c r="FS26" s="245">
        <v>0</v>
      </c>
      <c r="FT26" s="245">
        <v>4</v>
      </c>
      <c r="FU26" s="245">
        <v>3</v>
      </c>
      <c r="FV26" s="245">
        <v>0</v>
      </c>
      <c r="FW26" s="245">
        <v>4</v>
      </c>
      <c r="FX26" s="245">
        <v>0</v>
      </c>
      <c r="FY26" s="245">
        <v>16</v>
      </c>
      <c r="FZ26" s="244" t="s">
        <v>461</v>
      </c>
      <c r="GA26" s="247">
        <v>1</v>
      </c>
      <c r="GB26" s="243"/>
      <c r="GC26" s="243"/>
      <c r="GD26" s="243"/>
      <c r="GE26" s="243"/>
      <c r="GF26" s="243"/>
      <c r="GG26" s="243"/>
      <c r="GH26" s="243"/>
      <c r="GI26" s="243"/>
      <c r="GJ26" s="243"/>
      <c r="GK26" s="243"/>
      <c r="GL26" s="243"/>
      <c r="GM26" s="243"/>
      <c r="GN26" s="243"/>
      <c r="GO26" s="243"/>
      <c r="GP26" s="243"/>
      <c r="GQ26" s="243"/>
      <c r="GR26" s="243"/>
      <c r="GS26" s="244" t="s">
        <v>427</v>
      </c>
      <c r="GT26" s="247">
        <v>9</v>
      </c>
      <c r="GU26" s="244" t="s">
        <v>428</v>
      </c>
      <c r="GV26" s="247">
        <v>10</v>
      </c>
      <c r="GW26" s="243"/>
      <c r="GX26" s="243"/>
      <c r="GY26" s="243"/>
      <c r="GZ26" s="243"/>
      <c r="HA26" s="244" t="s">
        <v>431</v>
      </c>
      <c r="HB26" s="247">
        <v>1</v>
      </c>
      <c r="HC26" s="243"/>
      <c r="HD26" s="243"/>
      <c r="HE26" s="243"/>
      <c r="HF26" s="243"/>
      <c r="HG26" s="243"/>
      <c r="HH26" s="243"/>
      <c r="HI26" s="243"/>
      <c r="HJ26" s="243"/>
      <c r="HK26" s="243"/>
      <c r="HL26" s="243"/>
      <c r="HM26" s="243"/>
      <c r="HN26" s="243"/>
      <c r="HO26" s="244" t="s">
        <v>460</v>
      </c>
      <c r="HP26" s="247">
        <v>1</v>
      </c>
      <c r="HQ26" s="243"/>
      <c r="HR26" s="243"/>
      <c r="HS26" s="243"/>
      <c r="HT26" s="243"/>
      <c r="HU26" s="243"/>
      <c r="HV26" s="243"/>
      <c r="HW26" s="243"/>
      <c r="HX26" s="243"/>
      <c r="HY26" s="243"/>
      <c r="HZ26" s="243"/>
      <c r="IA26" s="243"/>
      <c r="IB26" s="243"/>
      <c r="IC26" s="243"/>
      <c r="ID26" s="243"/>
      <c r="IE26" s="243"/>
      <c r="IF26" s="243"/>
      <c r="IG26" s="243"/>
      <c r="IH26" s="243"/>
      <c r="II26" s="243"/>
    </row>
    <row r="27" spans="1:243" x14ac:dyDescent="0.2">
      <c r="A27" s="245">
        <v>21</v>
      </c>
      <c r="B27" s="246">
        <v>44034.565243055556</v>
      </c>
      <c r="C27" s="244" t="s">
        <v>633</v>
      </c>
      <c r="D27" s="244" t="s">
        <v>449</v>
      </c>
      <c r="E27" s="244" t="s">
        <v>634</v>
      </c>
      <c r="F27" s="244" t="s">
        <v>633</v>
      </c>
      <c r="G27" s="244" t="s">
        <v>635</v>
      </c>
      <c r="H27" s="244" t="s">
        <v>452</v>
      </c>
      <c r="I27" s="244" t="s">
        <v>453</v>
      </c>
      <c r="J27" s="244" t="s">
        <v>636</v>
      </c>
      <c r="K27" s="244" t="s">
        <v>636</v>
      </c>
      <c r="L27" s="244" t="s">
        <v>637</v>
      </c>
      <c r="M27" s="244" t="s">
        <v>638</v>
      </c>
      <c r="N27" s="244" t="s">
        <v>639</v>
      </c>
      <c r="O27" s="244" t="s">
        <v>640</v>
      </c>
      <c r="P27" s="245">
        <v>3</v>
      </c>
      <c r="Q27" s="245">
        <v>5</v>
      </c>
      <c r="R27" s="245">
        <v>0</v>
      </c>
      <c r="S27" s="245">
        <v>5</v>
      </c>
      <c r="T27" s="243"/>
      <c r="U27" s="243"/>
      <c r="V27" s="243"/>
      <c r="W27" s="243"/>
      <c r="X27" s="245">
        <v>4</v>
      </c>
      <c r="Y27" s="245">
        <v>1</v>
      </c>
      <c r="Z27" s="243"/>
      <c r="AA27" s="243"/>
      <c r="AB27" s="245">
        <v>5</v>
      </c>
      <c r="AC27" s="245">
        <v>0</v>
      </c>
      <c r="AD27" s="245">
        <v>0</v>
      </c>
      <c r="AE27" s="245">
        <v>18</v>
      </c>
      <c r="AF27" s="247">
        <v>1</v>
      </c>
      <c r="AG27" s="245">
        <v>96</v>
      </c>
      <c r="AH27" s="245">
        <v>31</v>
      </c>
      <c r="AI27" s="245">
        <v>12</v>
      </c>
      <c r="AJ27" s="245">
        <v>19</v>
      </c>
      <c r="AK27" s="245">
        <v>25</v>
      </c>
      <c r="AL27" s="245">
        <v>4</v>
      </c>
      <c r="AM27" s="245">
        <v>4</v>
      </c>
      <c r="AN27" s="245">
        <v>18</v>
      </c>
      <c r="AO27" s="245">
        <v>16</v>
      </c>
      <c r="AP27" s="245">
        <v>66</v>
      </c>
      <c r="AQ27" s="245">
        <v>2</v>
      </c>
      <c r="AR27" s="245">
        <v>3</v>
      </c>
      <c r="AS27" s="245">
        <v>4</v>
      </c>
      <c r="AT27" s="245">
        <v>4</v>
      </c>
      <c r="AU27" s="245">
        <v>3</v>
      </c>
      <c r="AV27" s="245">
        <v>2</v>
      </c>
      <c r="AW27" s="245">
        <v>4</v>
      </c>
      <c r="AX27" s="245">
        <v>1</v>
      </c>
      <c r="AY27" s="245">
        <v>7</v>
      </c>
      <c r="AZ27" s="245">
        <v>2</v>
      </c>
      <c r="BA27" s="245">
        <v>12</v>
      </c>
      <c r="BB27" s="245">
        <v>30</v>
      </c>
      <c r="BC27" s="245">
        <v>31</v>
      </c>
      <c r="BD27" s="245">
        <v>12</v>
      </c>
      <c r="BE27" s="245">
        <v>11</v>
      </c>
      <c r="BF27" s="245">
        <v>96</v>
      </c>
      <c r="BG27" s="245">
        <v>91</v>
      </c>
      <c r="BH27" s="245">
        <v>5</v>
      </c>
      <c r="BI27" s="245">
        <v>0</v>
      </c>
      <c r="BJ27" s="245">
        <v>0</v>
      </c>
      <c r="BK27" s="245">
        <v>0</v>
      </c>
      <c r="BL27" s="245">
        <v>0</v>
      </c>
      <c r="BM27" s="245">
        <v>0</v>
      </c>
      <c r="BN27" s="245">
        <v>0</v>
      </c>
      <c r="BO27" s="245">
        <v>0</v>
      </c>
      <c r="BP27" s="245">
        <v>0</v>
      </c>
      <c r="BQ27" s="245">
        <v>0</v>
      </c>
      <c r="BR27" s="245">
        <v>0</v>
      </c>
      <c r="BS27" s="245">
        <v>0</v>
      </c>
      <c r="BT27" s="245">
        <v>0</v>
      </c>
      <c r="BU27" s="245">
        <v>0</v>
      </c>
      <c r="BV27" s="245">
        <v>0</v>
      </c>
      <c r="BW27" s="245">
        <v>0</v>
      </c>
      <c r="BX27" s="245">
        <v>96</v>
      </c>
      <c r="BY27" s="245">
        <v>31</v>
      </c>
      <c r="BZ27" s="245">
        <v>31</v>
      </c>
      <c r="CA27" s="245">
        <v>0</v>
      </c>
      <c r="CB27" s="245">
        <v>0</v>
      </c>
      <c r="CC27" s="245">
        <v>0</v>
      </c>
      <c r="CD27" s="245">
        <v>0</v>
      </c>
      <c r="CE27" s="245">
        <v>0</v>
      </c>
      <c r="CF27" s="245">
        <v>0</v>
      </c>
      <c r="CG27" s="245">
        <v>31</v>
      </c>
      <c r="CH27" s="245">
        <v>12</v>
      </c>
      <c r="CI27" s="245">
        <v>17</v>
      </c>
      <c r="CJ27" s="245">
        <v>34</v>
      </c>
      <c r="CK27" s="245">
        <v>25</v>
      </c>
      <c r="CL27" s="245">
        <v>8</v>
      </c>
      <c r="CM27" s="245">
        <v>0</v>
      </c>
      <c r="CN27" s="245">
        <v>0</v>
      </c>
      <c r="CO27" s="245">
        <v>96</v>
      </c>
      <c r="CP27" s="245">
        <v>5</v>
      </c>
      <c r="CQ27" s="245">
        <v>91</v>
      </c>
      <c r="CR27" s="243"/>
      <c r="CS27" s="245">
        <v>96</v>
      </c>
      <c r="CT27" s="245">
        <v>0</v>
      </c>
      <c r="CU27" s="245">
        <v>0</v>
      </c>
      <c r="CV27" s="245">
        <v>0</v>
      </c>
      <c r="CW27" s="245">
        <v>0</v>
      </c>
      <c r="CX27" s="245">
        <v>5</v>
      </c>
      <c r="CY27" s="245">
        <v>0</v>
      </c>
      <c r="CZ27" s="245">
        <v>0</v>
      </c>
      <c r="DA27" s="245">
        <v>0</v>
      </c>
      <c r="DB27" s="245">
        <v>5</v>
      </c>
      <c r="DC27" s="245">
        <v>0</v>
      </c>
      <c r="DD27" s="245">
        <v>2</v>
      </c>
      <c r="DE27" s="245">
        <v>54</v>
      </c>
      <c r="DF27" s="245">
        <v>0</v>
      </c>
      <c r="DG27" s="245">
        <v>30</v>
      </c>
      <c r="DH27" s="245">
        <v>5</v>
      </c>
      <c r="DI27" s="245">
        <v>0</v>
      </c>
      <c r="DJ27" s="245">
        <v>0</v>
      </c>
      <c r="DK27" s="245">
        <v>91</v>
      </c>
      <c r="DL27" s="247">
        <v>94.9</v>
      </c>
      <c r="DM27" s="245">
        <v>1</v>
      </c>
      <c r="DN27" s="245">
        <v>0</v>
      </c>
      <c r="DO27" s="245">
        <v>64</v>
      </c>
      <c r="DP27" s="245">
        <v>19</v>
      </c>
      <c r="DQ27" s="245">
        <v>19</v>
      </c>
      <c r="DR27" s="245">
        <v>5</v>
      </c>
      <c r="DS27" s="245">
        <v>88</v>
      </c>
      <c r="DT27" s="245">
        <v>71</v>
      </c>
      <c r="DU27" s="245">
        <v>39</v>
      </c>
      <c r="DV27" s="245">
        <v>50</v>
      </c>
      <c r="DW27" s="245">
        <v>1379</v>
      </c>
      <c r="DX27" s="245">
        <v>17</v>
      </c>
      <c r="DY27" s="245">
        <v>41</v>
      </c>
      <c r="DZ27" s="245">
        <v>65</v>
      </c>
      <c r="EA27" s="245">
        <v>65</v>
      </c>
      <c r="EB27" s="245">
        <v>65</v>
      </c>
      <c r="EC27" s="245">
        <v>19</v>
      </c>
      <c r="ED27" s="245">
        <v>18</v>
      </c>
      <c r="EE27" s="245">
        <v>14</v>
      </c>
      <c r="EF27" s="245">
        <v>14</v>
      </c>
      <c r="EG27" s="245">
        <v>0</v>
      </c>
      <c r="EH27" s="245">
        <v>0</v>
      </c>
      <c r="EI27" s="245">
        <v>4</v>
      </c>
      <c r="EJ27" s="245">
        <v>3</v>
      </c>
      <c r="EK27" s="245">
        <v>6</v>
      </c>
      <c r="EL27" s="245">
        <v>2</v>
      </c>
      <c r="EM27" s="245">
        <v>7</v>
      </c>
      <c r="EN27" s="245">
        <v>2</v>
      </c>
      <c r="EO27" s="245">
        <v>12</v>
      </c>
      <c r="EP27" s="245">
        <v>1</v>
      </c>
      <c r="EQ27" s="245">
        <v>4</v>
      </c>
      <c r="ER27" s="245">
        <v>92</v>
      </c>
      <c r="ES27" s="244" t="s">
        <v>462</v>
      </c>
      <c r="ET27" s="247">
        <v>2</v>
      </c>
      <c r="EU27" s="243"/>
      <c r="EV27" s="245">
        <v>58</v>
      </c>
      <c r="EW27" s="245">
        <v>19</v>
      </c>
      <c r="EX27" s="245">
        <v>5</v>
      </c>
      <c r="EY27" s="245">
        <v>0</v>
      </c>
      <c r="EZ27" s="245">
        <v>6</v>
      </c>
      <c r="FA27" s="245">
        <v>2</v>
      </c>
      <c r="FB27" s="245">
        <v>0</v>
      </c>
      <c r="FC27" s="245">
        <v>6</v>
      </c>
      <c r="FD27" s="245">
        <v>0</v>
      </c>
      <c r="FE27" s="245">
        <v>19</v>
      </c>
      <c r="FF27" s="245">
        <v>1</v>
      </c>
      <c r="FG27" s="245">
        <v>2</v>
      </c>
      <c r="FH27" s="245">
        <v>3</v>
      </c>
      <c r="FI27" s="245">
        <v>2</v>
      </c>
      <c r="FJ27" s="245">
        <v>2</v>
      </c>
      <c r="FK27" s="245">
        <v>4</v>
      </c>
      <c r="FL27" s="245">
        <v>5</v>
      </c>
      <c r="FM27" s="245">
        <v>0</v>
      </c>
      <c r="FN27" s="245">
        <v>0</v>
      </c>
      <c r="FO27" s="245">
        <v>19</v>
      </c>
      <c r="FP27" s="245">
        <v>12</v>
      </c>
      <c r="FQ27" s="245">
        <v>6</v>
      </c>
      <c r="FR27" s="245">
        <v>15</v>
      </c>
      <c r="FS27" s="245">
        <v>11</v>
      </c>
      <c r="FT27" s="245">
        <v>10</v>
      </c>
      <c r="FU27" s="245">
        <v>15</v>
      </c>
      <c r="FV27" s="245">
        <v>8</v>
      </c>
      <c r="FW27" s="245">
        <v>0</v>
      </c>
      <c r="FX27" s="245">
        <v>0</v>
      </c>
      <c r="FY27" s="245">
        <v>77</v>
      </c>
      <c r="FZ27" s="244" t="s">
        <v>592</v>
      </c>
      <c r="GA27" s="247">
        <v>6</v>
      </c>
      <c r="GB27" s="243"/>
      <c r="GC27" s="243"/>
      <c r="GD27" s="243"/>
      <c r="GE27" s="243"/>
      <c r="GF27" s="243"/>
      <c r="GG27" s="243"/>
      <c r="GH27" s="243"/>
      <c r="GI27" s="244" t="s">
        <v>422</v>
      </c>
      <c r="GJ27" s="247">
        <v>4</v>
      </c>
      <c r="GK27" s="243"/>
      <c r="GL27" s="243"/>
      <c r="GM27" s="243"/>
      <c r="GN27" s="243"/>
      <c r="GO27" s="244" t="s">
        <v>425</v>
      </c>
      <c r="GP27" s="247">
        <v>7</v>
      </c>
      <c r="GQ27" s="243"/>
      <c r="GR27" s="243"/>
      <c r="GS27" s="243"/>
      <c r="GT27" s="243"/>
      <c r="GU27" s="243"/>
      <c r="GV27" s="243"/>
      <c r="GW27" s="243"/>
      <c r="GX27" s="243"/>
      <c r="GY27" s="244" t="s">
        <v>641</v>
      </c>
      <c r="GZ27" s="247">
        <v>12</v>
      </c>
      <c r="HA27" s="244" t="s">
        <v>431</v>
      </c>
      <c r="HB27" s="247">
        <v>1</v>
      </c>
      <c r="HC27" s="243"/>
      <c r="HD27" s="243"/>
      <c r="HE27" s="244" t="s">
        <v>433</v>
      </c>
      <c r="HF27" s="247">
        <v>3</v>
      </c>
      <c r="HG27" s="243"/>
      <c r="HH27" s="243"/>
      <c r="HI27" s="243"/>
      <c r="HJ27" s="243"/>
      <c r="HK27" s="243"/>
      <c r="HL27" s="243"/>
      <c r="HM27" s="243"/>
      <c r="HN27" s="243"/>
      <c r="HO27" s="244" t="s">
        <v>462</v>
      </c>
      <c r="HP27" s="247">
        <v>2</v>
      </c>
      <c r="HQ27" s="243"/>
      <c r="HR27" s="243"/>
      <c r="HS27" s="243"/>
      <c r="HT27" s="243"/>
      <c r="HU27" s="243"/>
      <c r="HV27" s="243"/>
      <c r="HW27" s="243"/>
      <c r="HX27" s="243"/>
      <c r="HY27" s="243"/>
      <c r="HZ27" s="243"/>
      <c r="IA27" s="243"/>
      <c r="IB27" s="243"/>
      <c r="IC27" s="243"/>
      <c r="ID27" s="243"/>
      <c r="IE27" s="243"/>
      <c r="IF27" s="243"/>
      <c r="IG27" s="243"/>
      <c r="IH27" s="243"/>
      <c r="II27" s="243"/>
    </row>
    <row r="28" spans="1:243" x14ac:dyDescent="0.2">
      <c r="A28" s="245">
        <v>22</v>
      </c>
      <c r="B28" s="246">
        <v>44035.598333333328</v>
      </c>
      <c r="C28" s="244" t="s">
        <v>642</v>
      </c>
      <c r="D28" s="244" t="s">
        <v>449</v>
      </c>
      <c r="E28" s="244" t="s">
        <v>643</v>
      </c>
      <c r="F28" s="244" t="s">
        <v>642</v>
      </c>
      <c r="G28" s="244" t="s">
        <v>644</v>
      </c>
      <c r="H28" s="244" t="s">
        <v>452</v>
      </c>
      <c r="I28" s="244" t="s">
        <v>453</v>
      </c>
      <c r="J28" s="243"/>
      <c r="K28" s="244" t="s">
        <v>645</v>
      </c>
      <c r="L28" s="244" t="s">
        <v>646</v>
      </c>
      <c r="M28" s="244" t="s">
        <v>647</v>
      </c>
      <c r="N28" s="244" t="s">
        <v>648</v>
      </c>
      <c r="O28" s="244" t="s">
        <v>649</v>
      </c>
      <c r="P28" s="245">
        <v>2</v>
      </c>
      <c r="Q28" s="245">
        <v>1</v>
      </c>
      <c r="R28" s="245">
        <v>0</v>
      </c>
      <c r="S28" s="245">
        <v>1</v>
      </c>
      <c r="T28" s="245">
        <v>0</v>
      </c>
      <c r="U28" s="245">
        <v>0</v>
      </c>
      <c r="V28" s="245">
        <v>0</v>
      </c>
      <c r="W28" s="245">
        <v>0</v>
      </c>
      <c r="X28" s="245">
        <v>1</v>
      </c>
      <c r="Y28" s="245">
        <v>0</v>
      </c>
      <c r="Z28" s="245">
        <v>0</v>
      </c>
      <c r="AA28" s="245">
        <v>0</v>
      </c>
      <c r="AB28" s="245">
        <v>1</v>
      </c>
      <c r="AC28" s="245">
        <v>0</v>
      </c>
      <c r="AD28" s="245">
        <v>0</v>
      </c>
      <c r="AE28" s="245">
        <v>24</v>
      </c>
      <c r="AF28" s="247">
        <v>2</v>
      </c>
      <c r="AG28" s="245">
        <v>15</v>
      </c>
      <c r="AH28" s="245">
        <v>7</v>
      </c>
      <c r="AI28" s="245">
        <v>0</v>
      </c>
      <c r="AJ28" s="245">
        <v>7</v>
      </c>
      <c r="AK28" s="245">
        <v>4</v>
      </c>
      <c r="AL28" s="245">
        <v>1</v>
      </c>
      <c r="AM28" s="245">
        <v>2</v>
      </c>
      <c r="AN28" s="245">
        <v>0</v>
      </c>
      <c r="AO28" s="245">
        <v>2</v>
      </c>
      <c r="AP28" s="245">
        <v>9</v>
      </c>
      <c r="AQ28" s="245">
        <v>0</v>
      </c>
      <c r="AR28" s="245">
        <v>0</v>
      </c>
      <c r="AS28" s="245">
        <v>0</v>
      </c>
      <c r="AT28" s="245">
        <v>0</v>
      </c>
      <c r="AU28" s="245">
        <v>0</v>
      </c>
      <c r="AV28" s="245">
        <v>0</v>
      </c>
      <c r="AW28" s="245">
        <v>0</v>
      </c>
      <c r="AX28" s="245">
        <v>0</v>
      </c>
      <c r="AY28" s="245">
        <v>1</v>
      </c>
      <c r="AZ28" s="245">
        <v>0</v>
      </c>
      <c r="BA28" s="245">
        <v>0</v>
      </c>
      <c r="BB28" s="245">
        <v>0</v>
      </c>
      <c r="BC28" s="245">
        <v>13</v>
      </c>
      <c r="BD28" s="245">
        <v>2</v>
      </c>
      <c r="BE28" s="245">
        <v>0</v>
      </c>
      <c r="BF28" s="245">
        <v>15</v>
      </c>
      <c r="BG28" s="245">
        <v>15</v>
      </c>
      <c r="BH28" s="245">
        <v>0</v>
      </c>
      <c r="BI28" s="245">
        <v>0</v>
      </c>
      <c r="BJ28" s="245">
        <v>0</v>
      </c>
      <c r="BK28" s="245">
        <v>0</v>
      </c>
      <c r="BL28" s="245">
        <v>0</v>
      </c>
      <c r="BM28" s="245">
        <v>0</v>
      </c>
      <c r="BN28" s="245">
        <v>0</v>
      </c>
      <c r="BO28" s="245">
        <v>0</v>
      </c>
      <c r="BP28" s="245">
        <v>0</v>
      </c>
      <c r="BQ28" s="245">
        <v>0</v>
      </c>
      <c r="BR28" s="245">
        <v>0</v>
      </c>
      <c r="BS28" s="245">
        <v>0</v>
      </c>
      <c r="BT28" s="245">
        <v>0</v>
      </c>
      <c r="BU28" s="245">
        <v>0</v>
      </c>
      <c r="BV28" s="245">
        <v>0</v>
      </c>
      <c r="BW28" s="245">
        <v>0</v>
      </c>
      <c r="BX28" s="245">
        <v>16</v>
      </c>
      <c r="BY28" s="245">
        <v>8</v>
      </c>
      <c r="BZ28" s="245">
        <v>3</v>
      </c>
      <c r="CA28" s="245">
        <v>2</v>
      </c>
      <c r="CB28" s="245">
        <v>3</v>
      </c>
      <c r="CC28" s="245">
        <v>0</v>
      </c>
      <c r="CD28" s="245">
        <v>0</v>
      </c>
      <c r="CE28" s="245">
        <v>0</v>
      </c>
      <c r="CF28" s="245">
        <v>0</v>
      </c>
      <c r="CG28" s="245">
        <v>8</v>
      </c>
      <c r="CH28" s="245">
        <v>0</v>
      </c>
      <c r="CI28" s="245">
        <v>5</v>
      </c>
      <c r="CJ28" s="245">
        <v>5</v>
      </c>
      <c r="CK28" s="245">
        <v>2</v>
      </c>
      <c r="CL28" s="245">
        <v>2</v>
      </c>
      <c r="CM28" s="245">
        <v>0</v>
      </c>
      <c r="CN28" s="245">
        <v>2</v>
      </c>
      <c r="CO28" s="245">
        <v>16</v>
      </c>
      <c r="CP28" s="245">
        <v>0</v>
      </c>
      <c r="CQ28" s="245">
        <v>16</v>
      </c>
      <c r="CR28" s="245">
        <v>0</v>
      </c>
      <c r="CS28" s="245">
        <v>16</v>
      </c>
      <c r="CT28" s="245">
        <v>0</v>
      </c>
      <c r="CU28" s="245">
        <v>0</v>
      </c>
      <c r="CV28" s="245">
        <v>0</v>
      </c>
      <c r="CW28" s="245">
        <v>0</v>
      </c>
      <c r="CX28" s="245">
        <v>0</v>
      </c>
      <c r="CY28" s="245">
        <v>0</v>
      </c>
      <c r="CZ28" s="245">
        <v>0</v>
      </c>
      <c r="DA28" s="245">
        <v>0</v>
      </c>
      <c r="DB28" s="245">
        <v>0</v>
      </c>
      <c r="DC28" s="245">
        <v>0</v>
      </c>
      <c r="DD28" s="245">
        <v>0</v>
      </c>
      <c r="DE28" s="245">
        <v>12</v>
      </c>
      <c r="DF28" s="245">
        <v>0</v>
      </c>
      <c r="DG28" s="245">
        <v>4</v>
      </c>
      <c r="DH28" s="245">
        <v>0</v>
      </c>
      <c r="DI28" s="245">
        <v>0</v>
      </c>
      <c r="DJ28" s="245">
        <v>0</v>
      </c>
      <c r="DK28" s="245">
        <v>16</v>
      </c>
      <c r="DL28" s="247">
        <v>100</v>
      </c>
      <c r="DM28" s="245">
        <v>0</v>
      </c>
      <c r="DN28" s="245">
        <v>1</v>
      </c>
      <c r="DO28" s="245">
        <v>11</v>
      </c>
      <c r="DP28" s="245">
        <v>7</v>
      </c>
      <c r="DQ28" s="245">
        <v>7</v>
      </c>
      <c r="DR28" s="245">
        <v>0</v>
      </c>
      <c r="DS28" s="245">
        <v>15</v>
      </c>
      <c r="DT28" s="245">
        <v>15</v>
      </c>
      <c r="DU28" s="245">
        <v>0</v>
      </c>
      <c r="DV28" s="245">
        <v>12</v>
      </c>
      <c r="DW28" s="245">
        <v>237</v>
      </c>
      <c r="DX28" s="245">
        <v>15</v>
      </c>
      <c r="DY28" s="245">
        <v>6</v>
      </c>
      <c r="DZ28" s="245">
        <v>8</v>
      </c>
      <c r="EA28" s="245">
        <v>8</v>
      </c>
      <c r="EB28" s="245">
        <v>8</v>
      </c>
      <c r="EC28" s="245">
        <v>8</v>
      </c>
      <c r="ED28" s="245">
        <v>8</v>
      </c>
      <c r="EE28" s="245">
        <v>3</v>
      </c>
      <c r="EF28" s="245">
        <v>3</v>
      </c>
      <c r="EG28" s="245">
        <v>5</v>
      </c>
      <c r="EH28" s="245">
        <v>5</v>
      </c>
      <c r="EI28" s="245">
        <v>0</v>
      </c>
      <c r="EJ28" s="245">
        <v>0</v>
      </c>
      <c r="EK28" s="245">
        <v>2</v>
      </c>
      <c r="EL28" s="245">
        <v>1</v>
      </c>
      <c r="EM28" s="245">
        <v>1</v>
      </c>
      <c r="EN28" s="245">
        <v>0</v>
      </c>
      <c r="EO28" s="245">
        <v>0</v>
      </c>
      <c r="EP28" s="245">
        <v>3</v>
      </c>
      <c r="EQ28" s="245">
        <v>0</v>
      </c>
      <c r="ER28" s="245">
        <v>14</v>
      </c>
      <c r="ES28" s="244" t="s">
        <v>462</v>
      </c>
      <c r="ET28" s="247">
        <v>2</v>
      </c>
      <c r="EU28" s="243"/>
      <c r="EV28" s="245">
        <v>11</v>
      </c>
      <c r="EW28" s="245">
        <v>6</v>
      </c>
      <c r="EX28" s="245">
        <v>2</v>
      </c>
      <c r="EY28" s="245">
        <v>0</v>
      </c>
      <c r="EZ28" s="245">
        <v>1</v>
      </c>
      <c r="FA28" s="245">
        <v>2</v>
      </c>
      <c r="FB28" s="245">
        <v>0</v>
      </c>
      <c r="FC28" s="245">
        <v>1</v>
      </c>
      <c r="FD28" s="245">
        <v>0</v>
      </c>
      <c r="FE28" s="245">
        <v>6</v>
      </c>
      <c r="FF28" s="245">
        <v>3</v>
      </c>
      <c r="FG28" s="245">
        <v>1</v>
      </c>
      <c r="FH28" s="245">
        <v>0</v>
      </c>
      <c r="FI28" s="245">
        <v>0</v>
      </c>
      <c r="FJ28" s="245">
        <v>0</v>
      </c>
      <c r="FK28" s="245">
        <v>0</v>
      </c>
      <c r="FL28" s="245">
        <v>0</v>
      </c>
      <c r="FM28" s="245">
        <v>0</v>
      </c>
      <c r="FN28" s="245">
        <v>2</v>
      </c>
      <c r="FO28" s="245">
        <v>6</v>
      </c>
      <c r="FP28" s="245">
        <v>0</v>
      </c>
      <c r="FQ28" s="245">
        <v>1</v>
      </c>
      <c r="FR28" s="245">
        <v>8</v>
      </c>
      <c r="FS28" s="245">
        <v>0</v>
      </c>
      <c r="FT28" s="245">
        <v>0</v>
      </c>
      <c r="FU28" s="245">
        <v>0</v>
      </c>
      <c r="FV28" s="245">
        <v>0</v>
      </c>
      <c r="FW28" s="245">
        <v>0</v>
      </c>
      <c r="FX28" s="245">
        <v>0</v>
      </c>
      <c r="FY28" s="245">
        <v>9</v>
      </c>
      <c r="FZ28" s="244" t="s">
        <v>418</v>
      </c>
      <c r="GA28" s="247">
        <v>16</v>
      </c>
      <c r="GB28" s="244" t="s">
        <v>650</v>
      </c>
      <c r="GC28" s="243"/>
      <c r="GD28" s="243"/>
      <c r="GE28" s="243"/>
      <c r="GF28" s="243"/>
      <c r="GG28" s="243"/>
      <c r="GH28" s="243"/>
      <c r="GI28" s="243"/>
      <c r="GJ28" s="243"/>
      <c r="GK28" s="244" t="s">
        <v>423</v>
      </c>
      <c r="GL28" s="247">
        <v>5</v>
      </c>
      <c r="GM28" s="243"/>
      <c r="GN28" s="243"/>
      <c r="GO28" s="243"/>
      <c r="GP28" s="243"/>
      <c r="GQ28" s="243"/>
      <c r="GR28" s="243"/>
      <c r="GS28" s="243"/>
      <c r="GT28" s="243"/>
      <c r="GU28" s="243"/>
      <c r="GV28" s="243"/>
      <c r="GW28" s="243"/>
      <c r="GX28" s="243"/>
      <c r="GY28" s="244" t="s">
        <v>651</v>
      </c>
      <c r="GZ28" s="247">
        <v>12</v>
      </c>
      <c r="HA28" s="243"/>
      <c r="HB28" s="243"/>
      <c r="HC28" s="243"/>
      <c r="HD28" s="243"/>
      <c r="HE28" s="244" t="s">
        <v>433</v>
      </c>
      <c r="HF28" s="247">
        <v>3</v>
      </c>
      <c r="HG28" s="243"/>
      <c r="HH28" s="243"/>
      <c r="HI28" s="243"/>
      <c r="HJ28" s="243"/>
      <c r="HK28" s="243"/>
      <c r="HL28" s="243"/>
      <c r="HM28" s="243"/>
      <c r="HN28" s="243"/>
      <c r="HO28" s="244" t="s">
        <v>462</v>
      </c>
      <c r="HP28" s="247">
        <v>2</v>
      </c>
      <c r="HQ28" s="243"/>
      <c r="HR28" s="243"/>
      <c r="HS28" s="243"/>
      <c r="HT28" s="243"/>
      <c r="HU28" s="243"/>
      <c r="HV28" s="243"/>
      <c r="HW28" s="243"/>
      <c r="HX28" s="243"/>
      <c r="HY28" s="243"/>
      <c r="HZ28" s="243"/>
      <c r="IA28" s="243"/>
      <c r="IB28" s="243"/>
      <c r="IC28" s="243"/>
      <c r="ID28" s="243"/>
      <c r="IE28" s="243"/>
      <c r="IF28" s="243"/>
      <c r="IG28" s="243"/>
      <c r="IH28" s="243"/>
      <c r="II28" s="243"/>
    </row>
    <row r="29" spans="1:243" x14ac:dyDescent="0.2">
      <c r="A29" s="245">
        <v>23</v>
      </c>
      <c r="B29" s="246">
        <v>44035.692256944443</v>
      </c>
      <c r="C29" s="244" t="s">
        <v>652</v>
      </c>
      <c r="D29" s="244" t="s">
        <v>449</v>
      </c>
      <c r="E29" s="244" t="s">
        <v>653</v>
      </c>
      <c r="F29" s="244" t="s">
        <v>652</v>
      </c>
      <c r="G29" s="244" t="s">
        <v>654</v>
      </c>
      <c r="H29" s="244" t="s">
        <v>452</v>
      </c>
      <c r="I29" s="244" t="s">
        <v>453</v>
      </c>
      <c r="J29" s="244" t="s">
        <v>655</v>
      </c>
      <c r="K29" s="244" t="s">
        <v>656</v>
      </c>
      <c r="L29" s="244" t="s">
        <v>657</v>
      </c>
      <c r="M29" s="244" t="s">
        <v>658</v>
      </c>
      <c r="N29" s="244" t="s">
        <v>659</v>
      </c>
      <c r="O29" s="244" t="s">
        <v>660</v>
      </c>
      <c r="P29" s="245">
        <v>3</v>
      </c>
      <c r="Q29" s="245">
        <v>3</v>
      </c>
      <c r="R29" s="245">
        <v>0</v>
      </c>
      <c r="S29" s="245">
        <v>3</v>
      </c>
      <c r="T29" s="245">
        <v>0</v>
      </c>
      <c r="U29" s="245">
        <v>0</v>
      </c>
      <c r="V29" s="245">
        <v>0</v>
      </c>
      <c r="W29" s="245">
        <v>1</v>
      </c>
      <c r="X29" s="245">
        <v>2</v>
      </c>
      <c r="Y29" s="245">
        <v>0</v>
      </c>
      <c r="Z29" s="245">
        <v>0</v>
      </c>
      <c r="AA29" s="245">
        <v>0</v>
      </c>
      <c r="AB29" s="245">
        <v>3</v>
      </c>
      <c r="AC29" s="245">
        <v>0</v>
      </c>
      <c r="AD29" s="245">
        <v>0</v>
      </c>
      <c r="AE29" s="245">
        <v>36</v>
      </c>
      <c r="AF29" s="247">
        <v>1</v>
      </c>
      <c r="AG29" s="245">
        <v>51</v>
      </c>
      <c r="AH29" s="245">
        <v>22</v>
      </c>
      <c r="AI29" s="245">
        <v>1</v>
      </c>
      <c r="AJ29" s="245">
        <v>21</v>
      </c>
      <c r="AK29" s="245">
        <v>1</v>
      </c>
      <c r="AL29" s="245">
        <v>1</v>
      </c>
      <c r="AM29" s="245">
        <v>0</v>
      </c>
      <c r="AN29" s="245">
        <v>0</v>
      </c>
      <c r="AO29" s="245">
        <v>0</v>
      </c>
      <c r="AP29" s="245">
        <v>48</v>
      </c>
      <c r="AQ29" s="245">
        <v>0</v>
      </c>
      <c r="AR29" s="245">
        <v>0</v>
      </c>
      <c r="AS29" s="245">
        <v>2</v>
      </c>
      <c r="AT29" s="245">
        <v>0</v>
      </c>
      <c r="AU29" s="245">
        <v>0</v>
      </c>
      <c r="AV29" s="245">
        <v>0</v>
      </c>
      <c r="AW29" s="245">
        <v>4</v>
      </c>
      <c r="AX29" s="245">
        <v>0</v>
      </c>
      <c r="AY29" s="245">
        <v>0</v>
      </c>
      <c r="AZ29" s="245">
        <v>1</v>
      </c>
      <c r="BA29" s="245">
        <v>0</v>
      </c>
      <c r="BB29" s="245">
        <v>46</v>
      </c>
      <c r="BC29" s="245">
        <v>5</v>
      </c>
      <c r="BD29" s="245">
        <v>0</v>
      </c>
      <c r="BE29" s="245">
        <v>0</v>
      </c>
      <c r="BF29" s="245">
        <v>51</v>
      </c>
      <c r="BG29" s="245">
        <v>51</v>
      </c>
      <c r="BH29" s="245">
        <v>0</v>
      </c>
      <c r="BI29" s="245">
        <v>0</v>
      </c>
      <c r="BJ29" s="245">
        <v>0</v>
      </c>
      <c r="BK29" s="245">
        <v>0</v>
      </c>
      <c r="BL29" s="245">
        <v>0</v>
      </c>
      <c r="BM29" s="245">
        <v>0</v>
      </c>
      <c r="BN29" s="245">
        <v>0</v>
      </c>
      <c r="BO29" s="245">
        <v>0</v>
      </c>
      <c r="BP29" s="245">
        <v>0</v>
      </c>
      <c r="BQ29" s="245">
        <v>0</v>
      </c>
      <c r="BR29" s="245">
        <v>0</v>
      </c>
      <c r="BS29" s="245">
        <v>0</v>
      </c>
      <c r="BT29" s="245">
        <v>0</v>
      </c>
      <c r="BU29" s="245">
        <v>0</v>
      </c>
      <c r="BV29" s="245">
        <v>0</v>
      </c>
      <c r="BW29" s="245">
        <v>0</v>
      </c>
      <c r="BX29" s="245">
        <v>55</v>
      </c>
      <c r="BY29" s="245">
        <v>25</v>
      </c>
      <c r="BZ29" s="245">
        <v>2</v>
      </c>
      <c r="CA29" s="245">
        <v>5</v>
      </c>
      <c r="CB29" s="245">
        <v>6</v>
      </c>
      <c r="CC29" s="245">
        <v>9</v>
      </c>
      <c r="CD29" s="245">
        <v>3</v>
      </c>
      <c r="CE29" s="243"/>
      <c r="CF29" s="243"/>
      <c r="CG29" s="245">
        <v>25</v>
      </c>
      <c r="CH29" s="245">
        <v>1</v>
      </c>
      <c r="CI29" s="245">
        <v>2</v>
      </c>
      <c r="CJ29" s="245">
        <v>10</v>
      </c>
      <c r="CK29" s="245">
        <v>22</v>
      </c>
      <c r="CL29" s="245">
        <v>17</v>
      </c>
      <c r="CM29" s="245">
        <v>3</v>
      </c>
      <c r="CN29" s="245">
        <v>0</v>
      </c>
      <c r="CO29" s="245">
        <v>55</v>
      </c>
      <c r="CP29" s="245">
        <v>0</v>
      </c>
      <c r="CQ29" s="245">
        <v>55</v>
      </c>
      <c r="CR29" s="245">
        <v>0</v>
      </c>
      <c r="CS29" s="245">
        <v>55</v>
      </c>
      <c r="CT29" s="245">
        <v>0</v>
      </c>
      <c r="CU29" s="245">
        <v>0</v>
      </c>
      <c r="CV29" s="245">
        <v>0</v>
      </c>
      <c r="CW29" s="245">
        <v>0</v>
      </c>
      <c r="CX29" s="245">
        <v>0</v>
      </c>
      <c r="CY29" s="245">
        <v>0</v>
      </c>
      <c r="CZ29" s="245">
        <v>0</v>
      </c>
      <c r="DA29" s="245">
        <v>0</v>
      </c>
      <c r="DB29" s="245">
        <v>0</v>
      </c>
      <c r="DC29" s="245">
        <v>0</v>
      </c>
      <c r="DD29" s="245">
        <v>0</v>
      </c>
      <c r="DE29" s="245">
        <v>54</v>
      </c>
      <c r="DF29" s="245">
        <v>0</v>
      </c>
      <c r="DG29" s="245">
        <v>1</v>
      </c>
      <c r="DH29" s="245">
        <v>0</v>
      </c>
      <c r="DI29" s="245">
        <v>0</v>
      </c>
      <c r="DJ29" s="245">
        <v>0</v>
      </c>
      <c r="DK29" s="245">
        <v>55</v>
      </c>
      <c r="DL29" s="247">
        <v>100</v>
      </c>
      <c r="DM29" s="245">
        <v>0</v>
      </c>
      <c r="DN29" s="245">
        <v>0</v>
      </c>
      <c r="DO29" s="245">
        <v>50</v>
      </c>
      <c r="DP29" s="245">
        <v>21</v>
      </c>
      <c r="DQ29" s="245">
        <v>21</v>
      </c>
      <c r="DR29" s="245">
        <v>1</v>
      </c>
      <c r="DS29" s="245">
        <v>51</v>
      </c>
      <c r="DT29" s="245">
        <v>48</v>
      </c>
      <c r="DU29" s="245">
        <v>46</v>
      </c>
      <c r="DV29" s="245">
        <v>3</v>
      </c>
      <c r="DW29" s="245">
        <v>1197</v>
      </c>
      <c r="DX29" s="245">
        <v>9</v>
      </c>
      <c r="DY29" s="245">
        <v>19</v>
      </c>
      <c r="DZ29" s="245">
        <v>30</v>
      </c>
      <c r="EA29" s="245">
        <v>30</v>
      </c>
      <c r="EB29" s="245">
        <v>30</v>
      </c>
      <c r="EC29" s="245">
        <v>24</v>
      </c>
      <c r="ED29" s="245">
        <v>24</v>
      </c>
      <c r="EE29" s="245">
        <v>2</v>
      </c>
      <c r="EF29" s="245">
        <v>2</v>
      </c>
      <c r="EG29" s="245">
        <v>21</v>
      </c>
      <c r="EH29" s="245">
        <v>21</v>
      </c>
      <c r="EI29" s="245">
        <v>1</v>
      </c>
      <c r="EJ29" s="245">
        <v>1</v>
      </c>
      <c r="EK29" s="245">
        <v>1</v>
      </c>
      <c r="EL29" s="245">
        <v>1</v>
      </c>
      <c r="EM29" s="245">
        <v>0</v>
      </c>
      <c r="EN29" s="245">
        <v>0</v>
      </c>
      <c r="EO29" s="245">
        <v>0</v>
      </c>
      <c r="EP29" s="245">
        <v>0</v>
      </c>
      <c r="EQ29" s="245">
        <v>0</v>
      </c>
      <c r="ER29" s="245">
        <v>51</v>
      </c>
      <c r="ES29" s="244" t="s">
        <v>460</v>
      </c>
      <c r="ET29" s="247">
        <v>1</v>
      </c>
      <c r="EU29" s="245">
        <v>6</v>
      </c>
      <c r="EV29" s="245">
        <v>51</v>
      </c>
      <c r="EW29" s="245">
        <v>5</v>
      </c>
      <c r="EX29" s="245">
        <v>5</v>
      </c>
      <c r="EY29" s="245">
        <v>0</v>
      </c>
      <c r="EZ29" s="245">
        <v>0</v>
      </c>
      <c r="FA29" s="245">
        <v>0</v>
      </c>
      <c r="FB29" s="245">
        <v>0</v>
      </c>
      <c r="FC29" s="245">
        <v>0</v>
      </c>
      <c r="FD29" s="245">
        <v>0</v>
      </c>
      <c r="FE29" s="245">
        <v>5</v>
      </c>
      <c r="FF29" s="245">
        <v>0</v>
      </c>
      <c r="FG29" s="245">
        <v>0</v>
      </c>
      <c r="FH29" s="245">
        <v>3</v>
      </c>
      <c r="FI29" s="245">
        <v>0</v>
      </c>
      <c r="FJ29" s="245">
        <v>2</v>
      </c>
      <c r="FK29" s="245">
        <v>0</v>
      </c>
      <c r="FL29" s="243"/>
      <c r="FM29" s="243"/>
      <c r="FN29" s="243"/>
      <c r="FO29" s="245">
        <v>5</v>
      </c>
      <c r="FP29" s="245">
        <v>0</v>
      </c>
      <c r="FQ29" s="245">
        <v>1</v>
      </c>
      <c r="FR29" s="245">
        <v>19</v>
      </c>
      <c r="FS29" s="245">
        <v>9</v>
      </c>
      <c r="FT29" s="245">
        <v>5</v>
      </c>
      <c r="FU29" s="245">
        <v>4</v>
      </c>
      <c r="FV29" s="245">
        <v>7</v>
      </c>
      <c r="FW29" s="245">
        <v>0</v>
      </c>
      <c r="FX29" s="245">
        <v>1</v>
      </c>
      <c r="FY29" s="245">
        <v>46</v>
      </c>
      <c r="FZ29" s="244" t="s">
        <v>418</v>
      </c>
      <c r="GA29" s="247">
        <v>16</v>
      </c>
      <c r="GB29" s="244" t="s">
        <v>661</v>
      </c>
      <c r="GC29" s="243"/>
      <c r="GD29" s="243"/>
      <c r="GE29" s="243"/>
      <c r="GF29" s="243"/>
      <c r="GG29" s="243"/>
      <c r="GH29" s="243"/>
      <c r="GI29" s="243"/>
      <c r="GJ29" s="243"/>
      <c r="GK29" s="244" t="s">
        <v>423</v>
      </c>
      <c r="GL29" s="247">
        <v>5</v>
      </c>
      <c r="GM29" s="243"/>
      <c r="GN29" s="243"/>
      <c r="GO29" s="243"/>
      <c r="GP29" s="243"/>
      <c r="GQ29" s="243"/>
      <c r="GR29" s="243"/>
      <c r="GS29" s="243"/>
      <c r="GT29" s="243"/>
      <c r="GU29" s="243"/>
      <c r="GV29" s="243"/>
      <c r="GW29" s="243"/>
      <c r="GX29" s="243"/>
      <c r="GY29" s="244" t="s">
        <v>662</v>
      </c>
      <c r="GZ29" s="247">
        <v>12</v>
      </c>
      <c r="HA29" s="243"/>
      <c r="HB29" s="243"/>
      <c r="HC29" s="243"/>
      <c r="HD29" s="243"/>
      <c r="HE29" s="244" t="s">
        <v>433</v>
      </c>
      <c r="HF29" s="247">
        <v>3</v>
      </c>
      <c r="HG29" s="243"/>
      <c r="HH29" s="243"/>
      <c r="HI29" s="243"/>
      <c r="HJ29" s="243"/>
      <c r="HK29" s="243"/>
      <c r="HL29" s="243"/>
      <c r="HM29" s="243"/>
      <c r="HN29" s="243"/>
      <c r="HO29" s="244" t="s">
        <v>462</v>
      </c>
      <c r="HP29" s="247">
        <v>2</v>
      </c>
      <c r="HQ29" s="243"/>
      <c r="HR29" s="243"/>
      <c r="HS29" s="243"/>
      <c r="HT29" s="243"/>
      <c r="HU29" s="243"/>
      <c r="HV29" s="243"/>
      <c r="HW29" s="243"/>
      <c r="HX29" s="243"/>
      <c r="HY29" s="243"/>
      <c r="HZ29" s="243"/>
      <c r="IA29" s="243"/>
      <c r="IB29" s="243"/>
      <c r="IC29" s="243"/>
      <c r="ID29" s="243"/>
      <c r="IE29" s="243"/>
      <c r="IF29" s="243"/>
      <c r="IG29" s="243"/>
      <c r="IH29" s="243"/>
      <c r="II29" s="243"/>
    </row>
    <row r="30" spans="1:243" x14ac:dyDescent="0.2">
      <c r="A30" s="245">
        <v>24</v>
      </c>
      <c r="B30" s="246">
        <v>44035.714409722219</v>
      </c>
      <c r="C30" s="244" t="s">
        <v>663</v>
      </c>
      <c r="D30" s="244" t="s">
        <v>449</v>
      </c>
      <c r="E30" s="244" t="s">
        <v>664</v>
      </c>
      <c r="F30" s="244" t="s">
        <v>663</v>
      </c>
      <c r="G30" s="244" t="s">
        <v>665</v>
      </c>
      <c r="H30" s="244" t="s">
        <v>452</v>
      </c>
      <c r="I30" s="244" t="s">
        <v>453</v>
      </c>
      <c r="J30" s="244" t="s">
        <v>466</v>
      </c>
      <c r="K30" s="244" t="s">
        <v>611</v>
      </c>
      <c r="L30" s="244" t="s">
        <v>666</v>
      </c>
      <c r="M30" s="244" t="s">
        <v>667</v>
      </c>
      <c r="N30" s="244" t="s">
        <v>668</v>
      </c>
      <c r="O30" s="244" t="s">
        <v>669</v>
      </c>
      <c r="P30" s="245">
        <v>4</v>
      </c>
      <c r="Q30" s="245">
        <v>5</v>
      </c>
      <c r="R30" s="245">
        <v>2</v>
      </c>
      <c r="S30" s="245">
        <v>7</v>
      </c>
      <c r="T30" s="245">
        <v>0</v>
      </c>
      <c r="U30" s="245">
        <v>0</v>
      </c>
      <c r="V30" s="245">
        <v>1</v>
      </c>
      <c r="W30" s="245">
        <v>2</v>
      </c>
      <c r="X30" s="245">
        <v>4</v>
      </c>
      <c r="Y30" s="245">
        <v>0</v>
      </c>
      <c r="Z30" s="245">
        <v>0</v>
      </c>
      <c r="AA30" s="245">
        <v>0</v>
      </c>
      <c r="AB30" s="245">
        <v>7</v>
      </c>
      <c r="AC30" s="245">
        <v>1</v>
      </c>
      <c r="AD30" s="245">
        <v>1</v>
      </c>
      <c r="AE30" s="245">
        <v>11</v>
      </c>
      <c r="AF30" s="247">
        <v>2.5</v>
      </c>
      <c r="AG30" s="245">
        <v>115</v>
      </c>
      <c r="AH30" s="245">
        <v>45</v>
      </c>
      <c r="AI30" s="245">
        <v>11</v>
      </c>
      <c r="AJ30" s="245">
        <v>34</v>
      </c>
      <c r="AK30" s="245">
        <v>1</v>
      </c>
      <c r="AL30" s="245">
        <v>7</v>
      </c>
      <c r="AM30" s="245">
        <v>2</v>
      </c>
      <c r="AN30" s="245">
        <v>5</v>
      </c>
      <c r="AO30" s="245">
        <v>25</v>
      </c>
      <c r="AP30" s="245">
        <v>43</v>
      </c>
      <c r="AQ30" s="245">
        <v>6</v>
      </c>
      <c r="AR30" s="245">
        <v>4</v>
      </c>
      <c r="AS30" s="245">
        <v>2</v>
      </c>
      <c r="AT30" s="245">
        <v>1</v>
      </c>
      <c r="AU30" s="245">
        <v>4</v>
      </c>
      <c r="AV30" s="245">
        <v>10</v>
      </c>
      <c r="AW30" s="245">
        <v>0</v>
      </c>
      <c r="AX30" s="245">
        <v>3</v>
      </c>
      <c r="AY30" s="245">
        <v>2</v>
      </c>
      <c r="AZ30" s="245">
        <v>0</v>
      </c>
      <c r="BA30" s="245">
        <v>0</v>
      </c>
      <c r="BB30" s="245">
        <v>44</v>
      </c>
      <c r="BC30" s="245">
        <v>38</v>
      </c>
      <c r="BD30" s="245">
        <v>18</v>
      </c>
      <c r="BE30" s="245">
        <v>15</v>
      </c>
      <c r="BF30" s="245">
        <v>115</v>
      </c>
      <c r="BG30" s="245">
        <v>69</v>
      </c>
      <c r="BH30" s="245">
        <v>35</v>
      </c>
      <c r="BI30" s="245">
        <v>1</v>
      </c>
      <c r="BJ30" s="245">
        <v>4</v>
      </c>
      <c r="BK30" s="245">
        <v>0</v>
      </c>
      <c r="BL30" s="245">
        <v>1</v>
      </c>
      <c r="BM30" s="245">
        <v>0</v>
      </c>
      <c r="BN30" s="245">
        <v>0</v>
      </c>
      <c r="BO30" s="245">
        <v>1</v>
      </c>
      <c r="BP30" s="245">
        <v>0</v>
      </c>
      <c r="BQ30" s="245">
        <v>0</v>
      </c>
      <c r="BR30" s="245">
        <v>0</v>
      </c>
      <c r="BS30" s="245">
        <v>0</v>
      </c>
      <c r="BT30" s="245">
        <v>0</v>
      </c>
      <c r="BU30" s="245">
        <v>4</v>
      </c>
      <c r="BV30" s="245">
        <v>0</v>
      </c>
      <c r="BW30" s="245">
        <v>0</v>
      </c>
      <c r="BX30" s="245">
        <v>119</v>
      </c>
      <c r="BY30" s="245">
        <v>39</v>
      </c>
      <c r="BZ30" s="245">
        <v>9</v>
      </c>
      <c r="CA30" s="245">
        <v>12</v>
      </c>
      <c r="CB30" s="245">
        <v>7</v>
      </c>
      <c r="CC30" s="245">
        <v>11</v>
      </c>
      <c r="CD30" s="245">
        <v>0</v>
      </c>
      <c r="CE30" s="245">
        <v>0</v>
      </c>
      <c r="CF30" s="245">
        <v>0</v>
      </c>
      <c r="CG30" s="245">
        <v>39</v>
      </c>
      <c r="CH30" s="245">
        <v>2</v>
      </c>
      <c r="CI30" s="245">
        <v>16</v>
      </c>
      <c r="CJ30" s="245">
        <v>21</v>
      </c>
      <c r="CK30" s="245">
        <v>24</v>
      </c>
      <c r="CL30" s="245">
        <v>44</v>
      </c>
      <c r="CM30" s="245">
        <v>9</v>
      </c>
      <c r="CN30" s="245">
        <v>3</v>
      </c>
      <c r="CO30" s="245">
        <v>119</v>
      </c>
      <c r="CP30" s="245">
        <v>35</v>
      </c>
      <c r="CQ30" s="245">
        <v>75</v>
      </c>
      <c r="CR30" s="245">
        <v>9</v>
      </c>
      <c r="CS30" s="245">
        <v>119</v>
      </c>
      <c r="CT30" s="245">
        <v>0</v>
      </c>
      <c r="CU30" s="245">
        <v>0</v>
      </c>
      <c r="CV30" s="245">
        <v>0</v>
      </c>
      <c r="CW30" s="245">
        <v>2</v>
      </c>
      <c r="CX30" s="245">
        <v>0</v>
      </c>
      <c r="CY30" s="245">
        <v>0</v>
      </c>
      <c r="CZ30" s="245">
        <v>33</v>
      </c>
      <c r="DA30" s="245">
        <v>0</v>
      </c>
      <c r="DB30" s="245">
        <v>35</v>
      </c>
      <c r="DC30" s="245">
        <v>0</v>
      </c>
      <c r="DD30" s="245">
        <v>5</v>
      </c>
      <c r="DE30" s="245">
        <v>65</v>
      </c>
      <c r="DF30" s="245">
        <v>0</v>
      </c>
      <c r="DG30" s="245">
        <v>1</v>
      </c>
      <c r="DH30" s="245">
        <v>0</v>
      </c>
      <c r="DI30" s="245">
        <v>4</v>
      </c>
      <c r="DJ30" s="245">
        <v>0</v>
      </c>
      <c r="DK30" s="245">
        <v>75</v>
      </c>
      <c r="DL30" s="247">
        <v>77.5</v>
      </c>
      <c r="DM30" s="245">
        <v>5</v>
      </c>
      <c r="DN30" s="245">
        <v>7</v>
      </c>
      <c r="DO30" s="245">
        <v>104</v>
      </c>
      <c r="DP30" s="245">
        <v>34</v>
      </c>
      <c r="DQ30" s="245">
        <v>34</v>
      </c>
      <c r="DR30" s="245">
        <v>3</v>
      </c>
      <c r="DS30" s="245">
        <v>99</v>
      </c>
      <c r="DT30" s="245">
        <v>86</v>
      </c>
      <c r="DU30" s="245">
        <v>25</v>
      </c>
      <c r="DV30" s="245">
        <v>62</v>
      </c>
      <c r="DW30" s="245">
        <v>2933</v>
      </c>
      <c r="DX30" s="245">
        <v>36</v>
      </c>
      <c r="DY30" s="245">
        <v>37</v>
      </c>
      <c r="DZ30" s="245">
        <v>80</v>
      </c>
      <c r="EA30" s="245">
        <v>80</v>
      </c>
      <c r="EB30" s="245">
        <v>80</v>
      </c>
      <c r="EC30" s="245">
        <v>35</v>
      </c>
      <c r="ED30" s="245">
        <v>35</v>
      </c>
      <c r="EE30" s="245">
        <v>9</v>
      </c>
      <c r="EF30" s="245">
        <v>9</v>
      </c>
      <c r="EG30" s="245">
        <v>29</v>
      </c>
      <c r="EH30" s="245">
        <v>29</v>
      </c>
      <c r="EI30" s="245">
        <v>0</v>
      </c>
      <c r="EJ30" s="245">
        <v>0</v>
      </c>
      <c r="EK30" s="245">
        <v>21</v>
      </c>
      <c r="EL30" s="245">
        <v>11</v>
      </c>
      <c r="EM30" s="245">
        <v>9</v>
      </c>
      <c r="EN30" s="245">
        <v>2</v>
      </c>
      <c r="EO30" s="245">
        <v>0</v>
      </c>
      <c r="EP30" s="245">
        <v>8</v>
      </c>
      <c r="EQ30" s="245">
        <v>0</v>
      </c>
      <c r="ER30" s="245">
        <v>60</v>
      </c>
      <c r="ES30" s="244" t="s">
        <v>460</v>
      </c>
      <c r="ET30" s="247">
        <v>1</v>
      </c>
      <c r="EU30" s="245">
        <v>163</v>
      </c>
      <c r="EV30" s="245">
        <v>62</v>
      </c>
      <c r="EW30" s="245">
        <v>36</v>
      </c>
      <c r="EX30" s="245">
        <v>16</v>
      </c>
      <c r="EY30" s="245">
        <v>5</v>
      </c>
      <c r="EZ30" s="245">
        <v>5</v>
      </c>
      <c r="FA30" s="245">
        <v>2</v>
      </c>
      <c r="FB30" s="245">
        <v>0</v>
      </c>
      <c r="FC30" s="245">
        <v>4</v>
      </c>
      <c r="FD30" s="245">
        <v>4</v>
      </c>
      <c r="FE30" s="245">
        <v>36</v>
      </c>
      <c r="FF30" s="245">
        <v>1</v>
      </c>
      <c r="FG30" s="245">
        <v>6</v>
      </c>
      <c r="FH30" s="245">
        <v>10</v>
      </c>
      <c r="FI30" s="245">
        <v>5</v>
      </c>
      <c r="FJ30" s="245">
        <v>8</v>
      </c>
      <c r="FK30" s="245">
        <v>6</v>
      </c>
      <c r="FL30" s="245">
        <v>0</v>
      </c>
      <c r="FM30" s="245">
        <v>0</v>
      </c>
      <c r="FN30" s="245">
        <v>0</v>
      </c>
      <c r="FO30" s="245">
        <v>36</v>
      </c>
      <c r="FP30" s="245">
        <v>1</v>
      </c>
      <c r="FQ30" s="245">
        <v>9</v>
      </c>
      <c r="FR30" s="245">
        <v>27</v>
      </c>
      <c r="FS30" s="245">
        <v>5</v>
      </c>
      <c r="FT30" s="245">
        <v>14</v>
      </c>
      <c r="FU30" s="245">
        <v>8</v>
      </c>
      <c r="FV30" s="245">
        <v>6</v>
      </c>
      <c r="FW30" s="245">
        <v>6</v>
      </c>
      <c r="FX30" s="245">
        <v>3</v>
      </c>
      <c r="FY30" s="245">
        <v>79</v>
      </c>
      <c r="FZ30" s="244" t="s">
        <v>418</v>
      </c>
      <c r="GA30" s="247">
        <v>16</v>
      </c>
      <c r="GB30" s="244" t="s">
        <v>670</v>
      </c>
      <c r="GC30" s="243"/>
      <c r="GD30" s="243"/>
      <c r="GE30" s="244" t="s">
        <v>420</v>
      </c>
      <c r="GF30" s="247">
        <v>2</v>
      </c>
      <c r="GG30" s="243"/>
      <c r="GH30" s="243"/>
      <c r="GI30" s="243"/>
      <c r="GJ30" s="243"/>
      <c r="GK30" s="243"/>
      <c r="GL30" s="243"/>
      <c r="GM30" s="243"/>
      <c r="GN30" s="243"/>
      <c r="GO30" s="243"/>
      <c r="GP30" s="243"/>
      <c r="GQ30" s="243"/>
      <c r="GR30" s="243"/>
      <c r="GS30" s="243"/>
      <c r="GT30" s="243"/>
      <c r="GU30" s="243"/>
      <c r="GV30" s="243"/>
      <c r="GW30" s="243"/>
      <c r="GX30" s="243"/>
      <c r="GY30" s="243"/>
      <c r="GZ30" s="243"/>
      <c r="HA30" s="244" t="s">
        <v>431</v>
      </c>
      <c r="HB30" s="247">
        <v>1</v>
      </c>
      <c r="HC30" s="243"/>
      <c r="HD30" s="243"/>
      <c r="HE30" s="243"/>
      <c r="HF30" s="243"/>
      <c r="HG30" s="243"/>
      <c r="HH30" s="243"/>
      <c r="HI30" s="244" t="s">
        <v>435</v>
      </c>
      <c r="HJ30" s="247">
        <v>5</v>
      </c>
      <c r="HK30" s="243"/>
      <c r="HL30" s="243"/>
      <c r="HM30" s="244" t="s">
        <v>437</v>
      </c>
      <c r="HN30" s="247">
        <v>7</v>
      </c>
      <c r="HO30" s="244" t="s">
        <v>462</v>
      </c>
      <c r="HP30" s="247">
        <v>2</v>
      </c>
      <c r="HQ30" s="243"/>
      <c r="HR30" s="243"/>
      <c r="HS30" s="243"/>
      <c r="HT30" s="243"/>
      <c r="HU30" s="243"/>
      <c r="HV30" s="243"/>
      <c r="HW30" s="243"/>
      <c r="HX30" s="243"/>
      <c r="HY30" s="243"/>
      <c r="HZ30" s="243"/>
      <c r="IA30" s="243"/>
      <c r="IB30" s="243"/>
      <c r="IC30" s="243"/>
      <c r="ID30" s="243"/>
      <c r="IE30" s="243"/>
      <c r="IF30" s="243"/>
      <c r="IG30" s="243"/>
      <c r="IH30" s="243"/>
      <c r="II30" s="243"/>
    </row>
    <row r="31" spans="1:243" x14ac:dyDescent="0.2">
      <c r="A31" s="245">
        <v>25</v>
      </c>
      <c r="B31" s="246">
        <v>44039.636122685188</v>
      </c>
      <c r="C31" s="244" t="s">
        <v>671</v>
      </c>
      <c r="D31" s="244" t="s">
        <v>449</v>
      </c>
      <c r="E31" s="244" t="s">
        <v>672</v>
      </c>
      <c r="F31" s="244" t="s">
        <v>671</v>
      </c>
      <c r="G31" s="244" t="s">
        <v>673</v>
      </c>
      <c r="H31" s="244" t="s">
        <v>452</v>
      </c>
      <c r="I31" s="244" t="s">
        <v>453</v>
      </c>
      <c r="J31" s="244" t="s">
        <v>674</v>
      </c>
      <c r="K31" s="244" t="s">
        <v>675</v>
      </c>
      <c r="L31" s="244" t="s">
        <v>676</v>
      </c>
      <c r="M31" s="244" t="s">
        <v>677</v>
      </c>
      <c r="N31" s="244" t="s">
        <v>678</v>
      </c>
      <c r="O31" s="244" t="s">
        <v>679</v>
      </c>
      <c r="P31" s="245">
        <v>1</v>
      </c>
      <c r="Q31" s="245">
        <v>0</v>
      </c>
      <c r="R31" s="245">
        <v>3</v>
      </c>
      <c r="S31" s="245">
        <v>3</v>
      </c>
      <c r="T31" s="245">
        <v>0</v>
      </c>
      <c r="U31" s="245">
        <v>0</v>
      </c>
      <c r="V31" s="245">
        <v>0</v>
      </c>
      <c r="W31" s="245">
        <v>1</v>
      </c>
      <c r="X31" s="245">
        <v>1</v>
      </c>
      <c r="Y31" s="245">
        <v>0</v>
      </c>
      <c r="Z31" s="245">
        <v>1</v>
      </c>
      <c r="AA31" s="245">
        <v>0</v>
      </c>
      <c r="AB31" s="245">
        <v>3</v>
      </c>
      <c r="AC31" s="245">
        <v>0</v>
      </c>
      <c r="AD31" s="245">
        <v>0</v>
      </c>
      <c r="AE31" s="245">
        <v>21</v>
      </c>
      <c r="AF31" s="247">
        <v>2</v>
      </c>
      <c r="AG31" s="245">
        <v>43</v>
      </c>
      <c r="AH31" s="245">
        <v>43</v>
      </c>
      <c r="AI31" s="245">
        <v>0</v>
      </c>
      <c r="AJ31" s="245">
        <v>43</v>
      </c>
      <c r="AK31" s="245">
        <v>3</v>
      </c>
      <c r="AL31" s="245">
        <v>0</v>
      </c>
      <c r="AM31" s="245">
        <v>0</v>
      </c>
      <c r="AN31" s="245">
        <v>0</v>
      </c>
      <c r="AO31" s="245">
        <v>2</v>
      </c>
      <c r="AP31" s="245">
        <v>43</v>
      </c>
      <c r="AQ31" s="245">
        <v>0</v>
      </c>
      <c r="AR31" s="245">
        <v>1</v>
      </c>
      <c r="AS31" s="245">
        <v>1</v>
      </c>
      <c r="AT31" s="245">
        <v>0</v>
      </c>
      <c r="AU31" s="245">
        <v>0</v>
      </c>
      <c r="AV31" s="245">
        <v>29</v>
      </c>
      <c r="AW31" s="245">
        <v>3</v>
      </c>
      <c r="AX31" s="245">
        <v>3</v>
      </c>
      <c r="AY31" s="245">
        <v>0</v>
      </c>
      <c r="AZ31" s="245">
        <v>0</v>
      </c>
      <c r="BA31" s="245">
        <v>0</v>
      </c>
      <c r="BB31" s="245">
        <v>0</v>
      </c>
      <c r="BC31" s="245">
        <v>2</v>
      </c>
      <c r="BD31" s="245">
        <v>26</v>
      </c>
      <c r="BE31" s="245">
        <v>15</v>
      </c>
      <c r="BF31" s="245">
        <v>43</v>
      </c>
      <c r="BG31" s="245">
        <v>43</v>
      </c>
      <c r="BH31" s="245">
        <v>0</v>
      </c>
      <c r="BI31" s="245">
        <v>0</v>
      </c>
      <c r="BJ31" s="245">
        <v>0</v>
      </c>
      <c r="BK31" s="245">
        <v>0</v>
      </c>
      <c r="BL31" s="245">
        <v>0</v>
      </c>
      <c r="BM31" s="245">
        <v>0</v>
      </c>
      <c r="BN31" s="245">
        <v>0</v>
      </c>
      <c r="BO31" s="245">
        <v>0</v>
      </c>
      <c r="BP31" s="245">
        <v>0</v>
      </c>
      <c r="BQ31" s="245">
        <v>0</v>
      </c>
      <c r="BR31" s="245">
        <v>0</v>
      </c>
      <c r="BS31" s="245">
        <v>0</v>
      </c>
      <c r="BT31" s="245">
        <v>0</v>
      </c>
      <c r="BU31" s="245">
        <v>0</v>
      </c>
      <c r="BV31" s="245">
        <v>0</v>
      </c>
      <c r="BW31" s="245">
        <v>0</v>
      </c>
      <c r="BX31" s="245">
        <v>43</v>
      </c>
      <c r="BY31" s="245">
        <v>43</v>
      </c>
      <c r="BZ31" s="245">
        <v>6</v>
      </c>
      <c r="CA31" s="245">
        <v>4</v>
      </c>
      <c r="CB31" s="245">
        <v>11</v>
      </c>
      <c r="CC31" s="245">
        <v>14</v>
      </c>
      <c r="CD31" s="245">
        <v>8</v>
      </c>
      <c r="CE31" s="245">
        <v>0</v>
      </c>
      <c r="CF31" s="245">
        <v>0</v>
      </c>
      <c r="CG31" s="245">
        <v>43</v>
      </c>
      <c r="CH31" s="245">
        <v>0</v>
      </c>
      <c r="CI31" s="245">
        <v>5</v>
      </c>
      <c r="CJ31" s="245">
        <v>12</v>
      </c>
      <c r="CK31" s="245">
        <v>8</v>
      </c>
      <c r="CL31" s="245">
        <v>11</v>
      </c>
      <c r="CM31" s="245">
        <v>7</v>
      </c>
      <c r="CN31" s="245">
        <v>0</v>
      </c>
      <c r="CO31" s="245">
        <v>43</v>
      </c>
      <c r="CP31" s="245">
        <v>0</v>
      </c>
      <c r="CQ31" s="245">
        <v>43</v>
      </c>
      <c r="CR31" s="245">
        <v>0</v>
      </c>
      <c r="CS31" s="245">
        <v>43</v>
      </c>
      <c r="CT31" s="245">
        <v>0</v>
      </c>
      <c r="CU31" s="245">
        <v>0</v>
      </c>
      <c r="CV31" s="245">
        <v>0</v>
      </c>
      <c r="CW31" s="245">
        <v>0</v>
      </c>
      <c r="CX31" s="245">
        <v>0</v>
      </c>
      <c r="CY31" s="245">
        <v>0</v>
      </c>
      <c r="CZ31" s="245">
        <v>0</v>
      </c>
      <c r="DA31" s="245">
        <v>0</v>
      </c>
      <c r="DB31" s="245">
        <v>0</v>
      </c>
      <c r="DC31" s="245">
        <v>0</v>
      </c>
      <c r="DD31" s="245">
        <v>0</v>
      </c>
      <c r="DE31" s="245">
        <v>43</v>
      </c>
      <c r="DF31" s="245">
        <v>0</v>
      </c>
      <c r="DG31" s="245">
        <v>0</v>
      </c>
      <c r="DH31" s="245">
        <v>0</v>
      </c>
      <c r="DI31" s="245">
        <v>0</v>
      </c>
      <c r="DJ31" s="245">
        <v>0</v>
      </c>
      <c r="DK31" s="245">
        <v>43</v>
      </c>
      <c r="DL31" s="247">
        <v>26</v>
      </c>
      <c r="DM31" s="245">
        <v>0</v>
      </c>
      <c r="DN31" s="245">
        <v>2</v>
      </c>
      <c r="DO31" s="245">
        <v>43</v>
      </c>
      <c r="DP31" s="245">
        <v>43</v>
      </c>
      <c r="DQ31" s="245">
        <v>42</v>
      </c>
      <c r="DR31" s="245">
        <v>0</v>
      </c>
      <c r="DS31" s="245">
        <v>43</v>
      </c>
      <c r="DT31" s="245">
        <v>43</v>
      </c>
      <c r="DU31" s="245">
        <v>0</v>
      </c>
      <c r="DV31" s="245">
        <v>43</v>
      </c>
      <c r="DW31" s="245">
        <v>771</v>
      </c>
      <c r="DX31" s="245">
        <v>12</v>
      </c>
      <c r="DY31" s="245">
        <v>30</v>
      </c>
      <c r="DZ31" s="245">
        <v>0</v>
      </c>
      <c r="EA31" s="245">
        <v>0</v>
      </c>
      <c r="EB31" s="245">
        <v>0</v>
      </c>
      <c r="EC31" s="245">
        <v>43</v>
      </c>
      <c r="ED31" s="245">
        <v>38</v>
      </c>
      <c r="EE31" s="245">
        <v>5</v>
      </c>
      <c r="EF31" s="245">
        <v>5</v>
      </c>
      <c r="EG31" s="245">
        <v>37</v>
      </c>
      <c r="EH31" s="245">
        <v>30</v>
      </c>
      <c r="EI31" s="245">
        <v>0</v>
      </c>
      <c r="EJ31" s="245">
        <v>0</v>
      </c>
      <c r="EK31" s="245">
        <v>3</v>
      </c>
      <c r="EL31" s="245">
        <v>3</v>
      </c>
      <c r="EM31" s="245">
        <v>3</v>
      </c>
      <c r="EN31" s="245">
        <v>2</v>
      </c>
      <c r="EO31" s="245">
        <v>0</v>
      </c>
      <c r="EP31" s="245">
        <v>0</v>
      </c>
      <c r="EQ31" s="245">
        <v>0</v>
      </c>
      <c r="ER31" s="245">
        <v>43</v>
      </c>
      <c r="ES31" s="244" t="s">
        <v>460</v>
      </c>
      <c r="ET31" s="247">
        <v>1</v>
      </c>
      <c r="EU31" s="245">
        <v>30</v>
      </c>
      <c r="EV31" s="245">
        <v>43</v>
      </c>
      <c r="EW31" s="245">
        <v>7</v>
      </c>
      <c r="EX31" s="245">
        <v>0</v>
      </c>
      <c r="EY31" s="245">
        <v>0</v>
      </c>
      <c r="EZ31" s="245">
        <v>4</v>
      </c>
      <c r="FA31" s="245">
        <v>0</v>
      </c>
      <c r="FB31" s="245">
        <v>3</v>
      </c>
      <c r="FC31" s="245">
        <v>0</v>
      </c>
      <c r="FD31" s="245">
        <v>0</v>
      </c>
      <c r="FE31" s="245">
        <v>7</v>
      </c>
      <c r="FF31" s="245">
        <v>4</v>
      </c>
      <c r="FG31" s="245">
        <v>2</v>
      </c>
      <c r="FH31" s="245">
        <v>1</v>
      </c>
      <c r="FI31" s="245">
        <v>0</v>
      </c>
      <c r="FJ31" s="245">
        <v>0</v>
      </c>
      <c r="FK31" s="245">
        <v>0</v>
      </c>
      <c r="FL31" s="245">
        <v>0</v>
      </c>
      <c r="FM31" s="245">
        <v>0</v>
      </c>
      <c r="FN31" s="245">
        <v>0</v>
      </c>
      <c r="FO31" s="245">
        <v>7</v>
      </c>
      <c r="FP31" s="245">
        <v>0</v>
      </c>
      <c r="FQ31" s="245">
        <v>1</v>
      </c>
      <c r="FR31" s="245">
        <v>35</v>
      </c>
      <c r="FS31" s="245">
        <v>0</v>
      </c>
      <c r="FT31" s="245">
        <v>0</v>
      </c>
      <c r="FU31" s="245">
        <v>0</v>
      </c>
      <c r="FV31" s="245">
        <v>0</v>
      </c>
      <c r="FW31" s="245">
        <v>0</v>
      </c>
      <c r="FX31" s="245">
        <v>0</v>
      </c>
      <c r="FY31" s="245">
        <v>36</v>
      </c>
      <c r="FZ31" s="244" t="s">
        <v>461</v>
      </c>
      <c r="GA31" s="247">
        <v>1</v>
      </c>
      <c r="GB31" s="243"/>
      <c r="GC31" s="243"/>
      <c r="GD31" s="243"/>
      <c r="GE31" s="243"/>
      <c r="GF31" s="243"/>
      <c r="GG31" s="243"/>
      <c r="GH31" s="243"/>
      <c r="GI31" s="243"/>
      <c r="GJ31" s="243"/>
      <c r="GK31" s="243"/>
      <c r="GL31" s="243"/>
      <c r="GM31" s="243"/>
      <c r="GN31" s="243"/>
      <c r="GO31" s="243"/>
      <c r="GP31" s="243"/>
      <c r="GQ31" s="243"/>
      <c r="GR31" s="243"/>
      <c r="GS31" s="243"/>
      <c r="GT31" s="243"/>
      <c r="GU31" s="243"/>
      <c r="GV31" s="243"/>
      <c r="GW31" s="244" t="s">
        <v>429</v>
      </c>
      <c r="GX31" s="247">
        <v>11</v>
      </c>
      <c r="GY31" s="243"/>
      <c r="GZ31" s="243"/>
      <c r="HA31" s="244" t="s">
        <v>431</v>
      </c>
      <c r="HB31" s="247">
        <v>1</v>
      </c>
      <c r="HC31" s="243"/>
      <c r="HD31" s="243"/>
      <c r="HE31" s="244" t="s">
        <v>433</v>
      </c>
      <c r="HF31" s="247">
        <v>3</v>
      </c>
      <c r="HG31" s="244" t="s">
        <v>434</v>
      </c>
      <c r="HH31" s="247">
        <v>4</v>
      </c>
      <c r="HI31" s="243"/>
      <c r="HJ31" s="243"/>
      <c r="HK31" s="243"/>
      <c r="HL31" s="243"/>
      <c r="HM31" s="243"/>
      <c r="HN31" s="243"/>
      <c r="HO31" s="244" t="s">
        <v>462</v>
      </c>
      <c r="HP31" s="247">
        <v>2</v>
      </c>
      <c r="HQ31" s="243"/>
      <c r="HR31" s="243"/>
      <c r="HS31" s="243"/>
      <c r="HT31" s="243"/>
      <c r="HU31" s="243"/>
      <c r="HV31" s="243"/>
      <c r="HW31" s="243"/>
      <c r="HX31" s="243"/>
      <c r="HY31" s="243"/>
      <c r="HZ31" s="243"/>
      <c r="IA31" s="243"/>
      <c r="IB31" s="244" t="s">
        <v>446</v>
      </c>
      <c r="IC31" s="247">
        <v>4</v>
      </c>
      <c r="ID31" s="244" t="s">
        <v>680</v>
      </c>
      <c r="IE31" s="247">
        <v>5</v>
      </c>
      <c r="IF31" s="245">
        <v>0</v>
      </c>
      <c r="IG31" s="245">
        <v>0</v>
      </c>
      <c r="IH31" s="245">
        <v>0</v>
      </c>
      <c r="II31" s="245">
        <v>0</v>
      </c>
    </row>
    <row r="32" spans="1:243" x14ac:dyDescent="0.2">
      <c r="A32" s="245">
        <v>26</v>
      </c>
      <c r="B32" s="246">
        <v>44040.611111111109</v>
      </c>
      <c r="C32" s="244" t="s">
        <v>681</v>
      </c>
      <c r="D32" s="244" t="s">
        <v>449</v>
      </c>
      <c r="E32" s="244" t="s">
        <v>682</v>
      </c>
      <c r="F32" s="244" t="s">
        <v>681</v>
      </c>
      <c r="G32" s="244" t="s">
        <v>683</v>
      </c>
      <c r="H32" s="244" t="s">
        <v>452</v>
      </c>
      <c r="I32" s="244" t="s">
        <v>453</v>
      </c>
      <c r="J32" s="244" t="s">
        <v>684</v>
      </c>
      <c r="K32" s="244" t="s">
        <v>684</v>
      </c>
      <c r="L32" s="244" t="s">
        <v>685</v>
      </c>
      <c r="M32" s="244" t="s">
        <v>686</v>
      </c>
      <c r="N32" s="244" t="s">
        <v>687</v>
      </c>
      <c r="O32" s="244" t="s">
        <v>688</v>
      </c>
      <c r="P32" s="245">
        <v>2</v>
      </c>
      <c r="Q32" s="245">
        <v>1</v>
      </c>
      <c r="R32" s="245">
        <v>1</v>
      </c>
      <c r="S32" s="245">
        <v>2</v>
      </c>
      <c r="T32" s="243"/>
      <c r="U32" s="243"/>
      <c r="V32" s="243"/>
      <c r="W32" s="243"/>
      <c r="X32" s="245">
        <v>2</v>
      </c>
      <c r="Y32" s="243"/>
      <c r="Z32" s="243"/>
      <c r="AA32" s="243"/>
      <c r="AB32" s="245">
        <v>2</v>
      </c>
      <c r="AC32" s="245">
        <v>0</v>
      </c>
      <c r="AD32" s="245">
        <v>0</v>
      </c>
      <c r="AE32" s="245">
        <v>12</v>
      </c>
      <c r="AF32" s="247">
        <v>3</v>
      </c>
      <c r="AG32" s="245">
        <v>17</v>
      </c>
      <c r="AH32" s="245">
        <v>10</v>
      </c>
      <c r="AI32" s="245">
        <v>0</v>
      </c>
      <c r="AJ32" s="245">
        <v>10</v>
      </c>
      <c r="AK32" s="245">
        <v>2</v>
      </c>
      <c r="AL32" s="245">
        <v>0</v>
      </c>
      <c r="AM32" s="245">
        <v>1</v>
      </c>
      <c r="AN32" s="245">
        <v>6</v>
      </c>
      <c r="AO32" s="245">
        <v>2</v>
      </c>
      <c r="AP32" s="245">
        <v>15</v>
      </c>
      <c r="AQ32" s="245">
        <v>1</v>
      </c>
      <c r="AR32" s="245">
        <v>0</v>
      </c>
      <c r="AS32" s="245">
        <v>0</v>
      </c>
      <c r="AT32" s="245">
        <v>0</v>
      </c>
      <c r="AU32" s="245">
        <v>0</v>
      </c>
      <c r="AV32" s="245">
        <v>1</v>
      </c>
      <c r="AW32" s="245">
        <v>0</v>
      </c>
      <c r="AX32" s="245">
        <v>0</v>
      </c>
      <c r="AY32" s="245">
        <v>0</v>
      </c>
      <c r="AZ32" s="245">
        <v>0</v>
      </c>
      <c r="BA32" s="245">
        <v>0</v>
      </c>
      <c r="BB32" s="245">
        <v>9</v>
      </c>
      <c r="BC32" s="245">
        <v>6</v>
      </c>
      <c r="BD32" s="245">
        <v>2</v>
      </c>
      <c r="BE32" s="245">
        <v>0</v>
      </c>
      <c r="BF32" s="245">
        <v>17</v>
      </c>
      <c r="BG32" s="245">
        <v>17</v>
      </c>
      <c r="BH32" s="245">
        <v>1</v>
      </c>
      <c r="BI32" s="245">
        <v>0</v>
      </c>
      <c r="BJ32" s="245">
        <v>0</v>
      </c>
      <c r="BK32" s="245">
        <v>0</v>
      </c>
      <c r="BL32" s="245">
        <v>0</v>
      </c>
      <c r="BM32" s="245">
        <v>0</v>
      </c>
      <c r="BN32" s="245">
        <v>0</v>
      </c>
      <c r="BO32" s="245">
        <v>0</v>
      </c>
      <c r="BP32" s="245">
        <v>0</v>
      </c>
      <c r="BQ32" s="245">
        <v>0</v>
      </c>
      <c r="BR32" s="245">
        <v>0</v>
      </c>
      <c r="BS32" s="245">
        <v>0</v>
      </c>
      <c r="BT32" s="245">
        <v>0</v>
      </c>
      <c r="BU32" s="245">
        <v>0</v>
      </c>
      <c r="BV32" s="245">
        <v>0</v>
      </c>
      <c r="BW32" s="243"/>
      <c r="BX32" s="245">
        <v>17</v>
      </c>
      <c r="BY32" s="245">
        <v>10</v>
      </c>
      <c r="BZ32" s="245">
        <v>5</v>
      </c>
      <c r="CA32" s="245">
        <v>3</v>
      </c>
      <c r="CB32" s="245">
        <v>1</v>
      </c>
      <c r="CC32" s="245">
        <v>0</v>
      </c>
      <c r="CD32" s="245">
        <v>1</v>
      </c>
      <c r="CE32" s="245">
        <v>0</v>
      </c>
      <c r="CF32" s="245">
        <v>0</v>
      </c>
      <c r="CG32" s="245">
        <v>10</v>
      </c>
      <c r="CH32" s="245">
        <v>0</v>
      </c>
      <c r="CI32" s="245">
        <v>4</v>
      </c>
      <c r="CJ32" s="245">
        <v>8</v>
      </c>
      <c r="CK32" s="245">
        <v>2</v>
      </c>
      <c r="CL32" s="245">
        <v>1</v>
      </c>
      <c r="CM32" s="245">
        <v>2</v>
      </c>
      <c r="CN32" s="245">
        <v>0</v>
      </c>
      <c r="CO32" s="245">
        <v>17</v>
      </c>
      <c r="CP32" s="245">
        <v>1</v>
      </c>
      <c r="CQ32" s="245">
        <v>16</v>
      </c>
      <c r="CR32" s="245">
        <v>0</v>
      </c>
      <c r="CS32" s="245">
        <v>17</v>
      </c>
      <c r="CT32" s="245">
        <v>0</v>
      </c>
      <c r="CU32" s="245">
        <v>0</v>
      </c>
      <c r="CV32" s="245">
        <v>0</v>
      </c>
      <c r="CW32" s="245">
        <v>0</v>
      </c>
      <c r="CX32" s="245">
        <v>1</v>
      </c>
      <c r="CY32" s="245">
        <v>0</v>
      </c>
      <c r="CZ32" s="245">
        <v>0</v>
      </c>
      <c r="DA32" s="245">
        <v>0</v>
      </c>
      <c r="DB32" s="245">
        <v>1</v>
      </c>
      <c r="DC32" s="245">
        <v>0</v>
      </c>
      <c r="DD32" s="245">
        <v>0</v>
      </c>
      <c r="DE32" s="245">
        <v>16</v>
      </c>
      <c r="DF32" s="245">
        <v>0</v>
      </c>
      <c r="DG32" s="245">
        <v>0</v>
      </c>
      <c r="DH32" s="245">
        <v>0</v>
      </c>
      <c r="DI32" s="245">
        <v>0</v>
      </c>
      <c r="DJ32" s="245">
        <v>0</v>
      </c>
      <c r="DK32" s="245">
        <v>16</v>
      </c>
      <c r="DL32" s="247">
        <v>100</v>
      </c>
      <c r="DM32" s="245">
        <v>0</v>
      </c>
      <c r="DN32" s="245">
        <v>2</v>
      </c>
      <c r="DO32" s="245">
        <v>17</v>
      </c>
      <c r="DP32" s="245">
        <v>10</v>
      </c>
      <c r="DQ32" s="245">
        <v>10</v>
      </c>
      <c r="DR32" s="245">
        <v>0</v>
      </c>
      <c r="DS32" s="245">
        <v>17</v>
      </c>
      <c r="DT32" s="245">
        <v>17</v>
      </c>
      <c r="DU32" s="245">
        <v>9</v>
      </c>
      <c r="DV32" s="245">
        <v>8</v>
      </c>
      <c r="DW32" s="245">
        <v>384</v>
      </c>
      <c r="DX32" s="245">
        <v>13</v>
      </c>
      <c r="DY32" s="245">
        <v>16</v>
      </c>
      <c r="DZ32" s="245">
        <v>7</v>
      </c>
      <c r="EA32" s="245">
        <v>7</v>
      </c>
      <c r="EB32" s="245">
        <v>7</v>
      </c>
      <c r="EC32" s="245">
        <v>10</v>
      </c>
      <c r="ED32" s="245">
        <v>10</v>
      </c>
      <c r="EE32" s="245">
        <v>3</v>
      </c>
      <c r="EF32" s="245">
        <v>3</v>
      </c>
      <c r="EG32" s="245">
        <v>5</v>
      </c>
      <c r="EH32" s="245">
        <v>5</v>
      </c>
      <c r="EI32" s="245">
        <v>0</v>
      </c>
      <c r="EJ32" s="245">
        <v>0</v>
      </c>
      <c r="EK32" s="245">
        <v>1</v>
      </c>
      <c r="EL32" s="245">
        <v>1</v>
      </c>
      <c r="EM32" s="245">
        <v>4</v>
      </c>
      <c r="EN32" s="245">
        <v>1</v>
      </c>
      <c r="EO32" s="245">
        <v>0</v>
      </c>
      <c r="EP32" s="245">
        <v>0</v>
      </c>
      <c r="EQ32" s="245">
        <v>0</v>
      </c>
      <c r="ER32" s="245">
        <v>17</v>
      </c>
      <c r="ES32" s="244" t="s">
        <v>460</v>
      </c>
      <c r="ET32" s="247">
        <v>1</v>
      </c>
      <c r="EU32" s="245">
        <v>2</v>
      </c>
      <c r="EV32" s="245">
        <v>17</v>
      </c>
      <c r="EW32" s="245">
        <v>0</v>
      </c>
      <c r="EX32" s="245">
        <v>0</v>
      </c>
      <c r="EY32" s="245">
        <v>0</v>
      </c>
      <c r="EZ32" s="245">
        <v>0</v>
      </c>
      <c r="FA32" s="245">
        <v>0</v>
      </c>
      <c r="FB32" s="245">
        <v>0</v>
      </c>
      <c r="FC32" s="245">
        <v>0</v>
      </c>
      <c r="FD32" s="245">
        <v>0</v>
      </c>
      <c r="FE32" s="245">
        <v>0</v>
      </c>
      <c r="FF32" s="245">
        <v>0</v>
      </c>
      <c r="FG32" s="245">
        <v>0</v>
      </c>
      <c r="FH32" s="245">
        <v>0</v>
      </c>
      <c r="FI32" s="245">
        <v>0</v>
      </c>
      <c r="FJ32" s="245">
        <v>0</v>
      </c>
      <c r="FK32" s="245">
        <v>0</v>
      </c>
      <c r="FL32" s="245">
        <v>0</v>
      </c>
      <c r="FM32" s="245">
        <v>0</v>
      </c>
      <c r="FN32" s="245">
        <v>0</v>
      </c>
      <c r="FO32" s="245">
        <v>0</v>
      </c>
      <c r="FP32" s="245">
        <v>0</v>
      </c>
      <c r="FQ32" s="245">
        <v>1</v>
      </c>
      <c r="FR32" s="245">
        <v>9</v>
      </c>
      <c r="FS32" s="245">
        <v>1</v>
      </c>
      <c r="FT32" s="245">
        <v>3</v>
      </c>
      <c r="FU32" s="245">
        <v>1</v>
      </c>
      <c r="FV32" s="245">
        <v>2</v>
      </c>
      <c r="FW32" s="245">
        <v>0</v>
      </c>
      <c r="FX32" s="245">
        <v>0</v>
      </c>
      <c r="FY32" s="245">
        <v>17</v>
      </c>
      <c r="FZ32" s="244" t="s">
        <v>499</v>
      </c>
      <c r="GA32" s="247">
        <v>2</v>
      </c>
      <c r="GB32" s="243"/>
      <c r="GC32" s="243"/>
      <c r="GD32" s="243"/>
      <c r="GE32" s="243"/>
      <c r="GF32" s="243"/>
      <c r="GG32" s="243"/>
      <c r="GH32" s="243"/>
      <c r="GI32" s="243"/>
      <c r="GJ32" s="243"/>
      <c r="GK32" s="244" t="s">
        <v>423</v>
      </c>
      <c r="GL32" s="247">
        <v>5</v>
      </c>
      <c r="GM32" s="243"/>
      <c r="GN32" s="243"/>
      <c r="GO32" s="243"/>
      <c r="GP32" s="243"/>
      <c r="GQ32" s="243"/>
      <c r="GR32" s="243"/>
      <c r="GS32" s="244" t="s">
        <v>427</v>
      </c>
      <c r="GT32" s="247">
        <v>9</v>
      </c>
      <c r="GU32" s="243"/>
      <c r="GV32" s="243"/>
      <c r="GW32" s="243"/>
      <c r="GX32" s="243"/>
      <c r="GY32" s="244" t="s">
        <v>581</v>
      </c>
      <c r="GZ32" s="247">
        <v>12</v>
      </c>
      <c r="HA32" s="243"/>
      <c r="HB32" s="243"/>
      <c r="HC32" s="243"/>
      <c r="HD32" s="243"/>
      <c r="HE32" s="244" t="s">
        <v>433</v>
      </c>
      <c r="HF32" s="247">
        <v>3</v>
      </c>
      <c r="HG32" s="243"/>
      <c r="HH32" s="243"/>
      <c r="HI32" s="243"/>
      <c r="HJ32" s="243"/>
      <c r="HK32" s="243"/>
      <c r="HL32" s="243"/>
      <c r="HM32" s="243"/>
      <c r="HN32" s="243"/>
      <c r="HO32" s="244" t="s">
        <v>462</v>
      </c>
      <c r="HP32" s="247">
        <v>2</v>
      </c>
      <c r="HQ32" s="243"/>
      <c r="HR32" s="243"/>
      <c r="HS32" s="243"/>
      <c r="HT32" s="243"/>
      <c r="HU32" s="243"/>
      <c r="HV32" s="243"/>
      <c r="HW32" s="243"/>
      <c r="HX32" s="244" t="s">
        <v>444</v>
      </c>
      <c r="HY32" s="247">
        <v>2</v>
      </c>
      <c r="HZ32" s="244" t="s">
        <v>445</v>
      </c>
      <c r="IA32" s="247">
        <v>3</v>
      </c>
      <c r="IB32" s="244" t="s">
        <v>446</v>
      </c>
      <c r="IC32" s="247">
        <v>4</v>
      </c>
      <c r="ID32" s="243"/>
      <c r="IE32" s="243"/>
      <c r="IF32" s="243"/>
      <c r="IG32" s="243"/>
      <c r="IH32" s="243"/>
      <c r="II32" s="243"/>
    </row>
    <row r="33" spans="1:243" x14ac:dyDescent="0.2">
      <c r="A33" s="245">
        <v>27</v>
      </c>
      <c r="B33" s="246">
        <v>44041.61681712963</v>
      </c>
      <c r="C33" s="244" t="s">
        <v>689</v>
      </c>
      <c r="D33" s="244" t="s">
        <v>449</v>
      </c>
      <c r="E33" s="244" t="s">
        <v>690</v>
      </c>
      <c r="F33" s="244" t="s">
        <v>689</v>
      </c>
      <c r="G33" s="244" t="s">
        <v>529</v>
      </c>
      <c r="H33" s="244" t="s">
        <v>452</v>
      </c>
      <c r="I33" s="244" t="s">
        <v>453</v>
      </c>
      <c r="J33" s="244" t="s">
        <v>691</v>
      </c>
      <c r="K33" s="244" t="s">
        <v>692</v>
      </c>
      <c r="L33" s="244" t="s">
        <v>693</v>
      </c>
      <c r="M33" s="244" t="s">
        <v>694</v>
      </c>
      <c r="N33" s="244" t="s">
        <v>695</v>
      </c>
      <c r="O33" s="244" t="s">
        <v>696</v>
      </c>
      <c r="P33" s="245">
        <v>2</v>
      </c>
      <c r="Q33" s="245">
        <v>4</v>
      </c>
      <c r="R33" s="245">
        <v>6</v>
      </c>
      <c r="S33" s="245">
        <v>10</v>
      </c>
      <c r="T33" s="245">
        <v>0</v>
      </c>
      <c r="U33" s="245">
        <v>0</v>
      </c>
      <c r="V33" s="245">
        <v>0</v>
      </c>
      <c r="W33" s="245">
        <v>2</v>
      </c>
      <c r="X33" s="245">
        <v>5</v>
      </c>
      <c r="Y33" s="245">
        <v>2</v>
      </c>
      <c r="Z33" s="245">
        <v>1</v>
      </c>
      <c r="AA33" s="243"/>
      <c r="AB33" s="245">
        <v>10</v>
      </c>
      <c r="AC33" s="245">
        <v>5</v>
      </c>
      <c r="AD33" s="245">
        <v>5</v>
      </c>
      <c r="AE33" s="245">
        <v>17</v>
      </c>
      <c r="AF33" s="247">
        <v>2</v>
      </c>
      <c r="AG33" s="245">
        <v>80</v>
      </c>
      <c r="AH33" s="245">
        <v>26</v>
      </c>
      <c r="AI33" s="245">
        <v>0</v>
      </c>
      <c r="AJ33" s="245">
        <v>26</v>
      </c>
      <c r="AK33" s="245">
        <v>8</v>
      </c>
      <c r="AL33" s="245">
        <v>6</v>
      </c>
      <c r="AM33" s="245">
        <v>6</v>
      </c>
      <c r="AN33" s="245">
        <v>3</v>
      </c>
      <c r="AO33" s="245">
        <v>59</v>
      </c>
      <c r="AP33" s="245">
        <v>66</v>
      </c>
      <c r="AQ33" s="245">
        <v>16</v>
      </c>
      <c r="AR33" s="245">
        <v>0</v>
      </c>
      <c r="AS33" s="245">
        <v>0</v>
      </c>
      <c r="AT33" s="245">
        <v>1</v>
      </c>
      <c r="AU33" s="245">
        <v>3</v>
      </c>
      <c r="AV33" s="245">
        <v>10</v>
      </c>
      <c r="AW33" s="245">
        <v>3</v>
      </c>
      <c r="AX33" s="245">
        <v>2</v>
      </c>
      <c r="AY33" s="245">
        <v>4</v>
      </c>
      <c r="AZ33" s="245">
        <v>1</v>
      </c>
      <c r="BA33" s="245">
        <v>5</v>
      </c>
      <c r="BB33" s="245">
        <v>17</v>
      </c>
      <c r="BC33" s="245">
        <v>36</v>
      </c>
      <c r="BD33" s="245">
        <v>18</v>
      </c>
      <c r="BE33" s="245">
        <v>4</v>
      </c>
      <c r="BF33" s="245">
        <v>80</v>
      </c>
      <c r="BG33" s="245">
        <v>45</v>
      </c>
      <c r="BH33" s="245">
        <v>56</v>
      </c>
      <c r="BI33" s="245">
        <v>1</v>
      </c>
      <c r="BJ33" s="245">
        <v>0</v>
      </c>
      <c r="BK33" s="245">
        <v>0</v>
      </c>
      <c r="BL33" s="245">
        <v>0</v>
      </c>
      <c r="BM33" s="245">
        <v>0</v>
      </c>
      <c r="BN33" s="245">
        <v>0</v>
      </c>
      <c r="BO33" s="245">
        <v>0</v>
      </c>
      <c r="BP33" s="245">
        <v>0</v>
      </c>
      <c r="BQ33" s="245">
        <v>0</v>
      </c>
      <c r="BR33" s="245">
        <v>0</v>
      </c>
      <c r="BS33" s="245">
        <v>0</v>
      </c>
      <c r="BT33" s="245">
        <v>0</v>
      </c>
      <c r="BU33" s="245">
        <v>0</v>
      </c>
      <c r="BV33" s="245">
        <v>0</v>
      </c>
      <c r="BW33" s="245">
        <v>0</v>
      </c>
      <c r="BX33" s="245">
        <v>103</v>
      </c>
      <c r="BY33" s="245">
        <v>34</v>
      </c>
      <c r="BZ33" s="245">
        <v>3</v>
      </c>
      <c r="CA33" s="245">
        <v>6</v>
      </c>
      <c r="CB33" s="245">
        <v>7</v>
      </c>
      <c r="CC33" s="245">
        <v>9</v>
      </c>
      <c r="CD33" s="245">
        <v>5</v>
      </c>
      <c r="CE33" s="245">
        <v>1</v>
      </c>
      <c r="CF33" s="245">
        <v>3</v>
      </c>
      <c r="CG33" s="245">
        <v>34</v>
      </c>
      <c r="CH33" s="245">
        <v>0</v>
      </c>
      <c r="CI33" s="245">
        <v>7</v>
      </c>
      <c r="CJ33" s="245">
        <v>12</v>
      </c>
      <c r="CK33" s="245">
        <v>17</v>
      </c>
      <c r="CL33" s="245">
        <v>18</v>
      </c>
      <c r="CM33" s="245">
        <v>28</v>
      </c>
      <c r="CN33" s="245">
        <v>21</v>
      </c>
      <c r="CO33" s="245">
        <v>103</v>
      </c>
      <c r="CP33" s="245">
        <v>55</v>
      </c>
      <c r="CQ33" s="245">
        <v>23</v>
      </c>
      <c r="CR33" s="245">
        <v>25</v>
      </c>
      <c r="CS33" s="245">
        <v>103</v>
      </c>
      <c r="CT33" s="245">
        <v>0</v>
      </c>
      <c r="CU33" s="245">
        <v>0</v>
      </c>
      <c r="CV33" s="245">
        <v>0</v>
      </c>
      <c r="CW33" s="245">
        <v>0</v>
      </c>
      <c r="CX33" s="245">
        <v>1</v>
      </c>
      <c r="CY33" s="245">
        <v>26</v>
      </c>
      <c r="CZ33" s="245">
        <v>28</v>
      </c>
      <c r="DA33" s="245">
        <v>0</v>
      </c>
      <c r="DB33" s="245">
        <v>55</v>
      </c>
      <c r="DC33" s="245">
        <v>0</v>
      </c>
      <c r="DD33" s="245">
        <v>0</v>
      </c>
      <c r="DE33" s="245">
        <v>14</v>
      </c>
      <c r="DF33" s="245">
        <v>0</v>
      </c>
      <c r="DG33" s="245">
        <v>1</v>
      </c>
      <c r="DH33" s="245">
        <v>1</v>
      </c>
      <c r="DI33" s="245">
        <v>0</v>
      </c>
      <c r="DJ33" s="245">
        <v>7</v>
      </c>
      <c r="DK33" s="245">
        <v>23</v>
      </c>
      <c r="DL33" s="247">
        <v>97</v>
      </c>
      <c r="DM33" s="245">
        <v>1</v>
      </c>
      <c r="DN33" s="245">
        <v>0</v>
      </c>
      <c r="DO33" s="245">
        <v>76</v>
      </c>
      <c r="DP33" s="245">
        <v>22</v>
      </c>
      <c r="DQ33" s="245">
        <v>22</v>
      </c>
      <c r="DR33" s="245">
        <v>0</v>
      </c>
      <c r="DS33" s="245">
        <v>76</v>
      </c>
      <c r="DT33" s="245">
        <v>40</v>
      </c>
      <c r="DU33" s="245">
        <v>20</v>
      </c>
      <c r="DV33" s="245">
        <v>52</v>
      </c>
      <c r="DW33" s="245">
        <v>1273</v>
      </c>
      <c r="DX33" s="245">
        <v>27</v>
      </c>
      <c r="DY33" s="245">
        <v>39</v>
      </c>
      <c r="DZ33" s="245">
        <v>69</v>
      </c>
      <c r="EA33" s="245">
        <v>62</v>
      </c>
      <c r="EB33" s="245">
        <v>62</v>
      </c>
      <c r="EC33" s="245">
        <v>29</v>
      </c>
      <c r="ED33" s="245">
        <v>27</v>
      </c>
      <c r="EE33" s="245">
        <v>3</v>
      </c>
      <c r="EF33" s="245">
        <v>3</v>
      </c>
      <c r="EG33" s="245">
        <v>26</v>
      </c>
      <c r="EH33" s="245">
        <v>22</v>
      </c>
      <c r="EI33" s="245">
        <v>0</v>
      </c>
      <c r="EJ33" s="245">
        <v>0</v>
      </c>
      <c r="EK33" s="245">
        <v>8</v>
      </c>
      <c r="EL33" s="245">
        <v>4</v>
      </c>
      <c r="EM33" s="245">
        <v>8</v>
      </c>
      <c r="EN33" s="245">
        <v>7</v>
      </c>
      <c r="EO33" s="245">
        <v>6</v>
      </c>
      <c r="EP33" s="245">
        <v>2</v>
      </c>
      <c r="EQ33" s="245">
        <v>4</v>
      </c>
      <c r="ER33" s="245">
        <v>75</v>
      </c>
      <c r="ES33" s="244" t="s">
        <v>460</v>
      </c>
      <c r="ET33" s="247">
        <v>1</v>
      </c>
      <c r="EU33" s="245">
        <v>12</v>
      </c>
      <c r="EV33" s="245">
        <v>0</v>
      </c>
      <c r="EW33" s="245">
        <v>19</v>
      </c>
      <c r="EX33" s="245">
        <v>1</v>
      </c>
      <c r="EY33" s="245">
        <v>0</v>
      </c>
      <c r="EZ33" s="245">
        <v>5</v>
      </c>
      <c r="FA33" s="245">
        <v>0</v>
      </c>
      <c r="FB33" s="245">
        <v>6</v>
      </c>
      <c r="FC33" s="245">
        <v>3</v>
      </c>
      <c r="FD33" s="245">
        <v>4</v>
      </c>
      <c r="FE33" s="245">
        <v>19</v>
      </c>
      <c r="FF33" s="245">
        <v>4</v>
      </c>
      <c r="FG33" s="245">
        <v>8</v>
      </c>
      <c r="FH33" s="245">
        <v>0</v>
      </c>
      <c r="FI33" s="245">
        <v>2</v>
      </c>
      <c r="FJ33" s="245">
        <v>0</v>
      </c>
      <c r="FK33" s="245">
        <v>4</v>
      </c>
      <c r="FL33" s="245">
        <v>1</v>
      </c>
      <c r="FM33" s="245">
        <v>0</v>
      </c>
      <c r="FN33" s="245">
        <v>0</v>
      </c>
      <c r="FO33" s="245">
        <v>19</v>
      </c>
      <c r="FP33" s="245">
        <v>0</v>
      </c>
      <c r="FQ33" s="245">
        <v>8</v>
      </c>
      <c r="FR33" s="245">
        <v>7</v>
      </c>
      <c r="FS33" s="245">
        <v>8</v>
      </c>
      <c r="FT33" s="245">
        <v>4</v>
      </c>
      <c r="FU33" s="245">
        <v>15</v>
      </c>
      <c r="FV33" s="245">
        <v>12</v>
      </c>
      <c r="FW33" s="245">
        <v>4</v>
      </c>
      <c r="FX33" s="245">
        <v>3</v>
      </c>
      <c r="FY33" s="245">
        <v>61</v>
      </c>
      <c r="FZ33" s="244" t="s">
        <v>461</v>
      </c>
      <c r="GA33" s="247">
        <v>1</v>
      </c>
      <c r="GB33" s="243"/>
      <c r="GC33" s="243"/>
      <c r="GD33" s="243"/>
      <c r="GE33" s="243"/>
      <c r="GF33" s="243"/>
      <c r="GG33" s="243"/>
      <c r="GH33" s="243"/>
      <c r="GI33" s="243"/>
      <c r="GJ33" s="243"/>
      <c r="GK33" s="244" t="s">
        <v>423</v>
      </c>
      <c r="GL33" s="247">
        <v>5</v>
      </c>
      <c r="GM33" s="243"/>
      <c r="GN33" s="243"/>
      <c r="GO33" s="243"/>
      <c r="GP33" s="243"/>
      <c r="GQ33" s="243"/>
      <c r="GR33" s="243"/>
      <c r="GS33" s="243"/>
      <c r="GT33" s="243"/>
      <c r="GU33" s="243"/>
      <c r="GV33" s="243"/>
      <c r="GW33" s="243"/>
      <c r="GX33" s="243"/>
      <c r="GY33" s="243"/>
      <c r="GZ33" s="243"/>
      <c r="HA33" s="243"/>
      <c r="HB33" s="243"/>
      <c r="HC33" s="243"/>
      <c r="HD33" s="243"/>
      <c r="HE33" s="243"/>
      <c r="HF33" s="243"/>
      <c r="HG33" s="244" t="s">
        <v>434</v>
      </c>
      <c r="HH33" s="247">
        <v>4</v>
      </c>
      <c r="HI33" s="243"/>
      <c r="HJ33" s="243"/>
      <c r="HK33" s="243"/>
      <c r="HL33" s="243"/>
      <c r="HM33" s="243"/>
      <c r="HN33" s="243"/>
      <c r="HO33" s="244" t="s">
        <v>460</v>
      </c>
      <c r="HP33" s="247">
        <v>1</v>
      </c>
      <c r="HQ33" s="245">
        <v>3</v>
      </c>
      <c r="HR33" s="245">
        <v>3</v>
      </c>
      <c r="HS33" s="243"/>
      <c r="HT33" s="243"/>
      <c r="HU33" s="243"/>
      <c r="HV33" s="244" t="s">
        <v>443</v>
      </c>
      <c r="HW33" s="247">
        <v>1</v>
      </c>
      <c r="HX33" s="243"/>
      <c r="HY33" s="243"/>
      <c r="HZ33" s="244" t="s">
        <v>445</v>
      </c>
      <c r="IA33" s="247">
        <v>3</v>
      </c>
      <c r="IB33" s="244" t="s">
        <v>446</v>
      </c>
      <c r="IC33" s="247">
        <v>4</v>
      </c>
      <c r="ID33" s="243"/>
      <c r="IE33" s="243"/>
      <c r="IF33" s="245">
        <v>26</v>
      </c>
      <c r="IG33" s="245">
        <v>28</v>
      </c>
      <c r="IH33" s="245">
        <v>9</v>
      </c>
      <c r="II33" s="245">
        <v>3</v>
      </c>
    </row>
    <row r="34" spans="1:243" x14ac:dyDescent="0.2">
      <c r="A34" s="245">
        <v>28</v>
      </c>
      <c r="B34" s="246">
        <v>44042.454976851848</v>
      </c>
      <c r="C34" s="244" t="s">
        <v>697</v>
      </c>
      <c r="D34" s="244" t="s">
        <v>449</v>
      </c>
      <c r="E34" s="244" t="s">
        <v>698</v>
      </c>
      <c r="F34" s="244" t="s">
        <v>697</v>
      </c>
      <c r="G34" s="244" t="s">
        <v>699</v>
      </c>
      <c r="H34" s="244" t="s">
        <v>452</v>
      </c>
      <c r="I34" s="244" t="s">
        <v>453</v>
      </c>
      <c r="J34" s="244" t="s">
        <v>586</v>
      </c>
      <c r="K34" s="244" t="s">
        <v>700</v>
      </c>
      <c r="L34" s="244" t="s">
        <v>701</v>
      </c>
      <c r="M34" s="244" t="s">
        <v>702</v>
      </c>
      <c r="N34" s="244" t="s">
        <v>703</v>
      </c>
      <c r="O34" s="244" t="s">
        <v>704</v>
      </c>
      <c r="P34" s="245">
        <v>1</v>
      </c>
      <c r="Q34" s="245">
        <v>2</v>
      </c>
      <c r="R34" s="245">
        <v>1</v>
      </c>
      <c r="S34" s="245">
        <v>3</v>
      </c>
      <c r="T34" s="245">
        <v>0</v>
      </c>
      <c r="U34" s="245">
        <v>0</v>
      </c>
      <c r="V34" s="245">
        <v>0</v>
      </c>
      <c r="W34" s="245">
        <v>0</v>
      </c>
      <c r="X34" s="245">
        <v>2</v>
      </c>
      <c r="Y34" s="245">
        <v>1</v>
      </c>
      <c r="Z34" s="245">
        <v>0</v>
      </c>
      <c r="AA34" s="245">
        <v>0</v>
      </c>
      <c r="AB34" s="245">
        <v>3</v>
      </c>
      <c r="AC34" s="245">
        <v>0</v>
      </c>
      <c r="AD34" s="245">
        <v>0</v>
      </c>
      <c r="AE34" s="245">
        <v>12</v>
      </c>
      <c r="AF34" s="247">
        <v>2</v>
      </c>
      <c r="AG34" s="245">
        <v>35</v>
      </c>
      <c r="AH34" s="245">
        <v>7</v>
      </c>
      <c r="AI34" s="245">
        <v>0</v>
      </c>
      <c r="AJ34" s="245">
        <v>7</v>
      </c>
      <c r="AK34" s="245">
        <v>1</v>
      </c>
      <c r="AL34" s="245">
        <v>6</v>
      </c>
      <c r="AM34" s="245">
        <v>3</v>
      </c>
      <c r="AN34" s="245">
        <v>9</v>
      </c>
      <c r="AO34" s="245">
        <v>3</v>
      </c>
      <c r="AP34" s="245">
        <v>31</v>
      </c>
      <c r="AQ34" s="245">
        <v>0</v>
      </c>
      <c r="AR34" s="245">
        <v>3</v>
      </c>
      <c r="AS34" s="245">
        <v>1</v>
      </c>
      <c r="AT34" s="245">
        <v>0</v>
      </c>
      <c r="AU34" s="245">
        <v>1</v>
      </c>
      <c r="AV34" s="245">
        <v>5</v>
      </c>
      <c r="AW34" s="245">
        <v>1</v>
      </c>
      <c r="AX34" s="245">
        <v>0</v>
      </c>
      <c r="AY34" s="245">
        <v>2</v>
      </c>
      <c r="AZ34" s="245">
        <v>0</v>
      </c>
      <c r="BA34" s="245">
        <v>1</v>
      </c>
      <c r="BB34" s="245">
        <v>10</v>
      </c>
      <c r="BC34" s="245">
        <v>16</v>
      </c>
      <c r="BD34" s="245">
        <v>8</v>
      </c>
      <c r="BE34" s="245">
        <v>0</v>
      </c>
      <c r="BF34" s="245">
        <v>35</v>
      </c>
      <c r="BG34" s="245">
        <v>35</v>
      </c>
      <c r="BH34" s="245">
        <v>2</v>
      </c>
      <c r="BI34" s="245">
        <v>1</v>
      </c>
      <c r="BJ34" s="245">
        <v>0</v>
      </c>
      <c r="BK34" s="245">
        <v>0</v>
      </c>
      <c r="BL34" s="245">
        <v>0</v>
      </c>
      <c r="BM34" s="245">
        <v>0</v>
      </c>
      <c r="BN34" s="245">
        <v>0</v>
      </c>
      <c r="BO34" s="245">
        <v>0</v>
      </c>
      <c r="BP34" s="245">
        <v>0</v>
      </c>
      <c r="BQ34" s="245">
        <v>0</v>
      </c>
      <c r="BR34" s="245">
        <v>1</v>
      </c>
      <c r="BS34" s="245">
        <v>0</v>
      </c>
      <c r="BT34" s="245">
        <v>0</v>
      </c>
      <c r="BU34" s="245">
        <v>0</v>
      </c>
      <c r="BV34" s="245">
        <v>0</v>
      </c>
      <c r="BW34" s="245">
        <v>0</v>
      </c>
      <c r="BX34" s="245">
        <v>45</v>
      </c>
      <c r="BY34" s="245">
        <v>9</v>
      </c>
      <c r="BZ34" s="245">
        <v>3</v>
      </c>
      <c r="CA34" s="245">
        <v>2</v>
      </c>
      <c r="CB34" s="245">
        <v>1</v>
      </c>
      <c r="CC34" s="245">
        <v>2</v>
      </c>
      <c r="CD34" s="245">
        <v>1</v>
      </c>
      <c r="CE34" s="245">
        <v>0</v>
      </c>
      <c r="CF34" s="245">
        <v>0</v>
      </c>
      <c r="CG34" s="245">
        <v>9</v>
      </c>
      <c r="CH34" s="245">
        <v>0</v>
      </c>
      <c r="CI34" s="245">
        <v>2</v>
      </c>
      <c r="CJ34" s="245">
        <v>9</v>
      </c>
      <c r="CK34" s="245">
        <v>11</v>
      </c>
      <c r="CL34" s="245">
        <v>14</v>
      </c>
      <c r="CM34" s="245">
        <v>8</v>
      </c>
      <c r="CN34" s="245">
        <v>1</v>
      </c>
      <c r="CO34" s="245">
        <v>45</v>
      </c>
      <c r="CP34" s="245">
        <v>2</v>
      </c>
      <c r="CQ34" s="245">
        <v>43</v>
      </c>
      <c r="CR34" s="245">
        <v>0</v>
      </c>
      <c r="CS34" s="245">
        <v>45</v>
      </c>
      <c r="CT34" s="245">
        <v>0</v>
      </c>
      <c r="CU34" s="245">
        <v>0</v>
      </c>
      <c r="CV34" s="245">
        <v>0</v>
      </c>
      <c r="CW34" s="245">
        <v>0</v>
      </c>
      <c r="CX34" s="245">
        <v>2</v>
      </c>
      <c r="CY34" s="245">
        <v>0</v>
      </c>
      <c r="CZ34" s="245">
        <v>0</v>
      </c>
      <c r="DA34" s="245">
        <v>0</v>
      </c>
      <c r="DB34" s="245">
        <v>2</v>
      </c>
      <c r="DC34" s="245">
        <v>0</v>
      </c>
      <c r="DD34" s="245">
        <v>0</v>
      </c>
      <c r="DE34" s="245">
        <v>20</v>
      </c>
      <c r="DF34" s="245">
        <v>0</v>
      </c>
      <c r="DG34" s="245">
        <v>15</v>
      </c>
      <c r="DH34" s="245">
        <v>8</v>
      </c>
      <c r="DI34" s="245">
        <v>0</v>
      </c>
      <c r="DJ34" s="245">
        <v>0</v>
      </c>
      <c r="DK34" s="245">
        <v>43</v>
      </c>
      <c r="DL34" s="247">
        <v>96.2</v>
      </c>
      <c r="DM34" s="245">
        <v>0</v>
      </c>
      <c r="DN34" s="245">
        <v>1</v>
      </c>
      <c r="DO34" s="245">
        <v>33</v>
      </c>
      <c r="DP34" s="245">
        <v>6</v>
      </c>
      <c r="DQ34" s="245">
        <v>3</v>
      </c>
      <c r="DR34" s="245">
        <v>0</v>
      </c>
      <c r="DS34" s="245">
        <v>33</v>
      </c>
      <c r="DT34" s="245">
        <v>9</v>
      </c>
      <c r="DU34" s="245">
        <v>11</v>
      </c>
      <c r="DV34" s="245">
        <v>24</v>
      </c>
      <c r="DW34" s="245">
        <v>689</v>
      </c>
      <c r="DX34" s="245">
        <v>8</v>
      </c>
      <c r="DY34" s="245">
        <v>14</v>
      </c>
      <c r="DZ34" s="245">
        <v>36</v>
      </c>
      <c r="EA34" s="245">
        <v>32</v>
      </c>
      <c r="EB34" s="245">
        <v>31</v>
      </c>
      <c r="EC34" s="245">
        <v>8</v>
      </c>
      <c r="ED34" s="245">
        <v>3</v>
      </c>
      <c r="EE34" s="245">
        <v>2</v>
      </c>
      <c r="EF34" s="245">
        <v>2</v>
      </c>
      <c r="EG34" s="245">
        <v>5</v>
      </c>
      <c r="EH34" s="245">
        <v>0</v>
      </c>
      <c r="EI34" s="245">
        <v>0</v>
      </c>
      <c r="EJ34" s="245">
        <v>0</v>
      </c>
      <c r="EK34" s="245">
        <v>0</v>
      </c>
      <c r="EL34" s="245">
        <v>0</v>
      </c>
      <c r="EM34" s="245">
        <v>9</v>
      </c>
      <c r="EN34" s="245">
        <v>3</v>
      </c>
      <c r="EO34" s="245">
        <v>11</v>
      </c>
      <c r="EP34" s="245">
        <v>5</v>
      </c>
      <c r="EQ34" s="245">
        <v>3</v>
      </c>
      <c r="ER34" s="245">
        <v>33</v>
      </c>
      <c r="ES34" s="244" t="s">
        <v>460</v>
      </c>
      <c r="ET34" s="247">
        <v>1</v>
      </c>
      <c r="EU34" s="245">
        <v>2</v>
      </c>
      <c r="EV34" s="245">
        <v>0</v>
      </c>
      <c r="EW34" s="245">
        <v>7</v>
      </c>
      <c r="EX34" s="245">
        <v>0</v>
      </c>
      <c r="EY34" s="245">
        <v>0</v>
      </c>
      <c r="EZ34" s="245">
        <v>2</v>
      </c>
      <c r="FA34" s="245">
        <v>0</v>
      </c>
      <c r="FB34" s="245">
        <v>0</v>
      </c>
      <c r="FC34" s="245">
        <v>2</v>
      </c>
      <c r="FD34" s="245">
        <v>3</v>
      </c>
      <c r="FE34" s="245">
        <v>7</v>
      </c>
      <c r="FF34" s="245">
        <v>1</v>
      </c>
      <c r="FG34" s="245">
        <v>0</v>
      </c>
      <c r="FH34" s="245">
        <v>2</v>
      </c>
      <c r="FI34" s="245">
        <v>3</v>
      </c>
      <c r="FJ34" s="245">
        <v>1</v>
      </c>
      <c r="FK34" s="245">
        <v>0</v>
      </c>
      <c r="FL34" s="245">
        <v>0</v>
      </c>
      <c r="FM34" s="245">
        <v>0</v>
      </c>
      <c r="FN34" s="245">
        <v>0</v>
      </c>
      <c r="FO34" s="245">
        <v>7</v>
      </c>
      <c r="FP34" s="245">
        <v>0</v>
      </c>
      <c r="FQ34" s="245">
        <v>2</v>
      </c>
      <c r="FR34" s="245">
        <v>4</v>
      </c>
      <c r="FS34" s="245">
        <v>10</v>
      </c>
      <c r="FT34" s="245">
        <v>10</v>
      </c>
      <c r="FU34" s="245">
        <v>0</v>
      </c>
      <c r="FV34" s="245">
        <v>0</v>
      </c>
      <c r="FW34" s="245">
        <v>1</v>
      </c>
      <c r="FX34" s="245">
        <v>1</v>
      </c>
      <c r="FY34" s="245">
        <v>28</v>
      </c>
      <c r="FZ34" s="244" t="s">
        <v>499</v>
      </c>
      <c r="GA34" s="247">
        <v>2</v>
      </c>
      <c r="GB34" s="243"/>
      <c r="GC34" s="243"/>
      <c r="GD34" s="243"/>
      <c r="GE34" s="243"/>
      <c r="GF34" s="243"/>
      <c r="GG34" s="243"/>
      <c r="GH34" s="243"/>
      <c r="GI34" s="243"/>
      <c r="GJ34" s="243"/>
      <c r="GK34" s="243"/>
      <c r="GL34" s="243"/>
      <c r="GM34" s="243"/>
      <c r="GN34" s="243"/>
      <c r="GO34" s="243"/>
      <c r="GP34" s="243"/>
      <c r="GQ34" s="243"/>
      <c r="GR34" s="243"/>
      <c r="GS34" s="243"/>
      <c r="GT34" s="243"/>
      <c r="GU34" s="243"/>
      <c r="GV34" s="243"/>
      <c r="GW34" s="243"/>
      <c r="GX34" s="243"/>
      <c r="GY34" s="244" t="s">
        <v>705</v>
      </c>
      <c r="GZ34" s="247">
        <v>12</v>
      </c>
      <c r="HA34" s="244" t="s">
        <v>431</v>
      </c>
      <c r="HB34" s="247">
        <v>1</v>
      </c>
      <c r="HC34" s="243"/>
      <c r="HD34" s="243"/>
      <c r="HE34" s="244" t="s">
        <v>433</v>
      </c>
      <c r="HF34" s="247">
        <v>3</v>
      </c>
      <c r="HG34" s="244" t="s">
        <v>434</v>
      </c>
      <c r="HH34" s="247">
        <v>4</v>
      </c>
      <c r="HI34" s="244" t="s">
        <v>435</v>
      </c>
      <c r="HJ34" s="247">
        <v>5</v>
      </c>
      <c r="HK34" s="243"/>
      <c r="HL34" s="243"/>
      <c r="HM34" s="244" t="s">
        <v>437</v>
      </c>
      <c r="HN34" s="247">
        <v>7</v>
      </c>
      <c r="HO34" s="244" t="s">
        <v>462</v>
      </c>
      <c r="HP34" s="247">
        <v>2</v>
      </c>
      <c r="HQ34" s="243"/>
      <c r="HR34" s="243"/>
      <c r="HS34" s="243"/>
      <c r="HT34" s="243"/>
      <c r="HU34" s="243"/>
      <c r="HV34" s="243"/>
      <c r="HW34" s="243"/>
      <c r="HX34" s="243"/>
      <c r="HY34" s="243"/>
      <c r="HZ34" s="243"/>
      <c r="IA34" s="243"/>
      <c r="IB34" s="243"/>
      <c r="IC34" s="243"/>
      <c r="ID34" s="243"/>
      <c r="IE34" s="243"/>
      <c r="IF34" s="243"/>
      <c r="IG34" s="243"/>
      <c r="IH34" s="243"/>
      <c r="II34" s="243"/>
    </row>
    <row r="35" spans="1:243" x14ac:dyDescent="0.2">
      <c r="A35" s="245">
        <v>29</v>
      </c>
      <c r="B35" s="246">
        <v>44042.939456018517</v>
      </c>
      <c r="C35" s="244" t="s">
        <v>706</v>
      </c>
      <c r="D35" s="244" t="s">
        <v>449</v>
      </c>
      <c r="E35" s="244" t="s">
        <v>707</v>
      </c>
      <c r="F35" s="244" t="s">
        <v>706</v>
      </c>
      <c r="G35" s="244" t="s">
        <v>708</v>
      </c>
      <c r="H35" s="244" t="s">
        <v>452</v>
      </c>
      <c r="I35" s="244" t="s">
        <v>453</v>
      </c>
      <c r="J35" s="244" t="s">
        <v>709</v>
      </c>
      <c r="K35" s="244" t="s">
        <v>709</v>
      </c>
      <c r="L35" s="244" t="s">
        <v>710</v>
      </c>
      <c r="M35" s="244" t="s">
        <v>711</v>
      </c>
      <c r="N35" s="244" t="s">
        <v>712</v>
      </c>
      <c r="O35" s="244" t="s">
        <v>713</v>
      </c>
      <c r="P35" s="245">
        <v>2</v>
      </c>
      <c r="Q35" s="245">
        <v>1</v>
      </c>
      <c r="R35" s="245">
        <v>2</v>
      </c>
      <c r="S35" s="245">
        <v>3</v>
      </c>
      <c r="T35" s="243"/>
      <c r="U35" s="243"/>
      <c r="V35" s="243"/>
      <c r="W35" s="245">
        <v>1</v>
      </c>
      <c r="X35" s="245">
        <v>1</v>
      </c>
      <c r="Y35" s="245">
        <v>1</v>
      </c>
      <c r="Z35" s="243"/>
      <c r="AA35" s="243"/>
      <c r="AB35" s="245">
        <v>3</v>
      </c>
      <c r="AC35" s="245">
        <v>0</v>
      </c>
      <c r="AD35" s="245">
        <v>0</v>
      </c>
      <c r="AE35" s="245">
        <v>11</v>
      </c>
      <c r="AF35" s="247">
        <v>2</v>
      </c>
      <c r="AG35" s="245">
        <v>43</v>
      </c>
      <c r="AH35" s="245">
        <v>11</v>
      </c>
      <c r="AI35" s="245">
        <v>0</v>
      </c>
      <c r="AJ35" s="245">
        <v>11</v>
      </c>
      <c r="AK35" s="245">
        <v>1</v>
      </c>
      <c r="AL35" s="245">
        <v>0</v>
      </c>
      <c r="AM35" s="245">
        <v>0</v>
      </c>
      <c r="AN35" s="245">
        <v>0</v>
      </c>
      <c r="AO35" s="245">
        <v>3</v>
      </c>
      <c r="AP35" s="245">
        <v>43</v>
      </c>
      <c r="AQ35" s="245">
        <v>0</v>
      </c>
      <c r="AR35" s="245">
        <v>0</v>
      </c>
      <c r="AS35" s="245">
        <v>0</v>
      </c>
      <c r="AT35" s="245">
        <v>1</v>
      </c>
      <c r="AU35" s="245">
        <v>0</v>
      </c>
      <c r="AV35" s="245">
        <v>0</v>
      </c>
      <c r="AW35" s="245">
        <v>2</v>
      </c>
      <c r="AX35" s="245">
        <v>0</v>
      </c>
      <c r="AY35" s="245">
        <v>0</v>
      </c>
      <c r="AZ35" s="245">
        <v>0</v>
      </c>
      <c r="BA35" s="245">
        <v>0</v>
      </c>
      <c r="BB35" s="245">
        <v>4</v>
      </c>
      <c r="BC35" s="245">
        <v>34</v>
      </c>
      <c r="BD35" s="245">
        <v>4</v>
      </c>
      <c r="BE35" s="245">
        <v>1</v>
      </c>
      <c r="BF35" s="245">
        <v>43</v>
      </c>
      <c r="BG35" s="245">
        <v>42</v>
      </c>
      <c r="BH35" s="245">
        <v>1</v>
      </c>
      <c r="BI35" s="243"/>
      <c r="BJ35" s="243"/>
      <c r="BK35" s="243"/>
      <c r="BL35" s="243"/>
      <c r="BM35" s="243"/>
      <c r="BN35" s="243"/>
      <c r="BO35" s="243"/>
      <c r="BP35" s="243"/>
      <c r="BQ35" s="243"/>
      <c r="BR35" s="243"/>
      <c r="BS35" s="243"/>
      <c r="BT35" s="243"/>
      <c r="BU35" s="243"/>
      <c r="BV35" s="243"/>
      <c r="BW35" s="243"/>
      <c r="BX35" s="245">
        <v>51</v>
      </c>
      <c r="BY35" s="245">
        <v>11</v>
      </c>
      <c r="BZ35" s="245">
        <v>2</v>
      </c>
      <c r="CA35" s="245">
        <v>1</v>
      </c>
      <c r="CB35" s="245">
        <v>3</v>
      </c>
      <c r="CC35" s="245">
        <v>3</v>
      </c>
      <c r="CD35" s="245">
        <v>2</v>
      </c>
      <c r="CE35" s="245">
        <v>0</v>
      </c>
      <c r="CF35" s="245">
        <v>0</v>
      </c>
      <c r="CG35" s="245">
        <v>11</v>
      </c>
      <c r="CH35" s="245">
        <v>0</v>
      </c>
      <c r="CI35" s="245">
        <v>5</v>
      </c>
      <c r="CJ35" s="245">
        <v>15</v>
      </c>
      <c r="CK35" s="245">
        <v>14</v>
      </c>
      <c r="CL35" s="245">
        <v>10</v>
      </c>
      <c r="CM35" s="245">
        <v>5</v>
      </c>
      <c r="CN35" s="245">
        <v>2</v>
      </c>
      <c r="CO35" s="245">
        <v>51</v>
      </c>
      <c r="CP35" s="245">
        <v>1</v>
      </c>
      <c r="CQ35" s="245">
        <v>50</v>
      </c>
      <c r="CR35" s="245">
        <v>0</v>
      </c>
      <c r="CS35" s="245">
        <v>51</v>
      </c>
      <c r="CT35" s="243"/>
      <c r="CU35" s="243"/>
      <c r="CV35" s="243"/>
      <c r="CW35" s="243"/>
      <c r="CX35" s="245">
        <v>1</v>
      </c>
      <c r="CY35" s="243"/>
      <c r="CZ35" s="243"/>
      <c r="DA35" s="243"/>
      <c r="DB35" s="245">
        <v>1</v>
      </c>
      <c r="DC35" s="243"/>
      <c r="DD35" s="243"/>
      <c r="DE35" s="245">
        <v>50</v>
      </c>
      <c r="DF35" s="243"/>
      <c r="DG35" s="243"/>
      <c r="DH35" s="243"/>
      <c r="DI35" s="243"/>
      <c r="DJ35" s="243"/>
      <c r="DK35" s="245">
        <v>50</v>
      </c>
      <c r="DL35" s="247">
        <v>60</v>
      </c>
      <c r="DM35" s="245">
        <v>0</v>
      </c>
      <c r="DN35" s="245">
        <v>0</v>
      </c>
      <c r="DO35" s="245">
        <v>43</v>
      </c>
      <c r="DP35" s="245">
        <v>11</v>
      </c>
      <c r="DQ35" s="245">
        <v>11</v>
      </c>
      <c r="DR35" s="245">
        <v>0</v>
      </c>
      <c r="DS35" s="245">
        <v>43</v>
      </c>
      <c r="DT35" s="245">
        <v>42</v>
      </c>
      <c r="DU35" s="245">
        <v>4</v>
      </c>
      <c r="DV35" s="245">
        <v>39</v>
      </c>
      <c r="DW35" s="245">
        <v>800</v>
      </c>
      <c r="DX35" s="245">
        <v>12</v>
      </c>
      <c r="DY35" s="245">
        <v>37</v>
      </c>
      <c r="DZ35" s="245">
        <v>40</v>
      </c>
      <c r="EA35" s="245">
        <v>30</v>
      </c>
      <c r="EB35" s="245">
        <v>40</v>
      </c>
      <c r="EC35" s="245">
        <v>11</v>
      </c>
      <c r="ED35" s="245">
        <v>11</v>
      </c>
      <c r="EE35" s="245">
        <v>0</v>
      </c>
      <c r="EF35" s="245">
        <v>0</v>
      </c>
      <c r="EG35" s="245">
        <v>2</v>
      </c>
      <c r="EH35" s="245">
        <v>0</v>
      </c>
      <c r="EI35" s="245">
        <v>0</v>
      </c>
      <c r="EJ35" s="245">
        <v>0</v>
      </c>
      <c r="EK35" s="245">
        <v>3</v>
      </c>
      <c r="EL35" s="245">
        <v>3</v>
      </c>
      <c r="EM35" s="245">
        <v>3</v>
      </c>
      <c r="EN35" s="245">
        <v>0</v>
      </c>
      <c r="EO35" s="245">
        <v>0</v>
      </c>
      <c r="EP35" s="245">
        <v>0</v>
      </c>
      <c r="EQ35" s="245">
        <v>0</v>
      </c>
      <c r="ER35" s="245">
        <v>38</v>
      </c>
      <c r="ES35" s="244" t="s">
        <v>460</v>
      </c>
      <c r="ET35" s="247">
        <v>1</v>
      </c>
      <c r="EU35" s="245">
        <v>5</v>
      </c>
      <c r="EV35" s="245">
        <v>0</v>
      </c>
      <c r="EW35" s="245">
        <v>9</v>
      </c>
      <c r="EX35" s="243"/>
      <c r="EY35" s="243"/>
      <c r="EZ35" s="245">
        <v>8</v>
      </c>
      <c r="FA35" s="243"/>
      <c r="FB35" s="243"/>
      <c r="FC35" s="245">
        <v>1</v>
      </c>
      <c r="FD35" s="243"/>
      <c r="FE35" s="245">
        <v>9</v>
      </c>
      <c r="FF35" s="245">
        <v>1</v>
      </c>
      <c r="FG35" s="245">
        <v>8</v>
      </c>
      <c r="FH35" s="243"/>
      <c r="FI35" s="243"/>
      <c r="FJ35" s="243"/>
      <c r="FK35" s="243"/>
      <c r="FL35" s="243"/>
      <c r="FM35" s="243"/>
      <c r="FN35" s="243"/>
      <c r="FO35" s="245">
        <v>9</v>
      </c>
      <c r="FP35" s="245">
        <v>2</v>
      </c>
      <c r="FQ35" s="245">
        <v>4</v>
      </c>
      <c r="FR35" s="245">
        <v>12</v>
      </c>
      <c r="FS35" s="245">
        <v>11</v>
      </c>
      <c r="FT35" s="245">
        <v>1</v>
      </c>
      <c r="FU35" s="245">
        <v>2</v>
      </c>
      <c r="FV35" s="245">
        <v>1</v>
      </c>
      <c r="FW35" s="245">
        <v>1</v>
      </c>
      <c r="FX35" s="245">
        <v>0</v>
      </c>
      <c r="FY35" s="245">
        <v>34</v>
      </c>
      <c r="FZ35" s="244" t="s">
        <v>499</v>
      </c>
      <c r="GA35" s="247">
        <v>2</v>
      </c>
      <c r="GB35" s="243"/>
      <c r="GC35" s="243"/>
      <c r="GD35" s="243"/>
      <c r="GE35" s="243"/>
      <c r="GF35" s="243"/>
      <c r="GG35" s="243"/>
      <c r="GH35" s="243"/>
      <c r="GI35" s="243"/>
      <c r="GJ35" s="243"/>
      <c r="GK35" s="243"/>
      <c r="GL35" s="243"/>
      <c r="GM35" s="243"/>
      <c r="GN35" s="243"/>
      <c r="GO35" s="243"/>
      <c r="GP35" s="243"/>
      <c r="GQ35" s="243"/>
      <c r="GR35" s="243"/>
      <c r="GS35" s="243"/>
      <c r="GT35" s="243"/>
      <c r="GU35" s="243"/>
      <c r="GV35" s="243"/>
      <c r="GW35" s="244" t="s">
        <v>429</v>
      </c>
      <c r="GX35" s="247">
        <v>11</v>
      </c>
      <c r="GY35" s="243"/>
      <c r="GZ35" s="243"/>
      <c r="HA35" s="243"/>
      <c r="HB35" s="243"/>
      <c r="HC35" s="243"/>
      <c r="HD35" s="243"/>
      <c r="HE35" s="244" t="s">
        <v>433</v>
      </c>
      <c r="HF35" s="247">
        <v>3</v>
      </c>
      <c r="HG35" s="243"/>
      <c r="HH35" s="243"/>
      <c r="HI35" s="243"/>
      <c r="HJ35" s="243"/>
      <c r="HK35" s="243"/>
      <c r="HL35" s="243"/>
      <c r="HM35" s="243"/>
      <c r="HN35" s="243"/>
      <c r="HO35" s="244" t="s">
        <v>462</v>
      </c>
      <c r="HP35" s="247">
        <v>2</v>
      </c>
      <c r="HQ35" s="243"/>
      <c r="HR35" s="243"/>
      <c r="HS35" s="243"/>
      <c r="HT35" s="243"/>
      <c r="HU35" s="243"/>
      <c r="HV35" s="243"/>
      <c r="HW35" s="243"/>
      <c r="HX35" s="243"/>
      <c r="HY35" s="243"/>
      <c r="HZ35" s="243"/>
      <c r="IA35" s="243"/>
      <c r="IB35" s="244" t="s">
        <v>446</v>
      </c>
      <c r="IC35" s="247">
        <v>4</v>
      </c>
      <c r="ID35" s="243"/>
      <c r="IE35" s="243"/>
      <c r="IF35" s="245">
        <v>0</v>
      </c>
      <c r="IG35" s="245">
        <v>0</v>
      </c>
      <c r="IH35" s="245">
        <v>0</v>
      </c>
      <c r="II35" s="245">
        <v>0</v>
      </c>
    </row>
    <row r="36" spans="1:243" x14ac:dyDescent="0.2">
      <c r="A36" s="245">
        <v>30</v>
      </c>
      <c r="B36" s="246">
        <v>44047.545983796299</v>
      </c>
      <c r="C36" s="244" t="s">
        <v>714</v>
      </c>
      <c r="D36" s="244" t="s">
        <v>449</v>
      </c>
      <c r="E36" s="244" t="s">
        <v>715</v>
      </c>
      <c r="F36" s="244" t="s">
        <v>714</v>
      </c>
      <c r="G36" s="244" t="s">
        <v>716</v>
      </c>
      <c r="H36" s="244" t="s">
        <v>452</v>
      </c>
      <c r="I36" s="244" t="s">
        <v>453</v>
      </c>
      <c r="J36" s="243"/>
      <c r="K36" s="244" t="s">
        <v>717</v>
      </c>
      <c r="L36" s="244" t="s">
        <v>718</v>
      </c>
      <c r="M36" s="244" t="s">
        <v>719</v>
      </c>
      <c r="N36" s="244" t="s">
        <v>720</v>
      </c>
      <c r="O36" s="244" t="s">
        <v>721</v>
      </c>
      <c r="P36" s="245">
        <v>2</v>
      </c>
      <c r="Q36" s="245">
        <v>1</v>
      </c>
      <c r="R36" s="245">
        <v>0</v>
      </c>
      <c r="S36" s="245">
        <v>1</v>
      </c>
      <c r="T36" s="245">
        <v>0</v>
      </c>
      <c r="U36" s="245">
        <v>0</v>
      </c>
      <c r="V36" s="245">
        <v>0</v>
      </c>
      <c r="W36" s="245">
        <v>1</v>
      </c>
      <c r="X36" s="245">
        <v>0</v>
      </c>
      <c r="Y36" s="245">
        <v>0</v>
      </c>
      <c r="Z36" s="245">
        <v>0</v>
      </c>
      <c r="AA36" s="245">
        <v>0</v>
      </c>
      <c r="AB36" s="245">
        <v>1</v>
      </c>
      <c r="AC36" s="245">
        <v>0</v>
      </c>
      <c r="AD36" s="245">
        <v>0</v>
      </c>
      <c r="AE36" s="245">
        <v>10</v>
      </c>
      <c r="AF36" s="247">
        <v>2.5</v>
      </c>
      <c r="AG36" s="245">
        <v>12</v>
      </c>
      <c r="AH36" s="245">
        <v>6</v>
      </c>
      <c r="AI36" s="245">
        <v>6</v>
      </c>
      <c r="AJ36" s="245">
        <v>0</v>
      </c>
      <c r="AK36" s="245">
        <v>0</v>
      </c>
      <c r="AL36" s="245">
        <v>2</v>
      </c>
      <c r="AM36" s="245">
        <v>1</v>
      </c>
      <c r="AN36" s="245">
        <v>0</v>
      </c>
      <c r="AO36" s="245">
        <v>5</v>
      </c>
      <c r="AP36" s="245">
        <v>12</v>
      </c>
      <c r="AQ36" s="245">
        <v>5</v>
      </c>
      <c r="AR36" s="245">
        <v>0</v>
      </c>
      <c r="AS36" s="245">
        <v>0</v>
      </c>
      <c r="AT36" s="245">
        <v>1</v>
      </c>
      <c r="AU36" s="245">
        <v>1</v>
      </c>
      <c r="AV36" s="245">
        <v>0</v>
      </c>
      <c r="AW36" s="245">
        <v>1</v>
      </c>
      <c r="AX36" s="245">
        <v>2</v>
      </c>
      <c r="AY36" s="245">
        <v>0</v>
      </c>
      <c r="AZ36" s="245">
        <v>0</v>
      </c>
      <c r="BA36" s="245">
        <v>0</v>
      </c>
      <c r="BB36" s="245">
        <v>2</v>
      </c>
      <c r="BC36" s="245">
        <v>0</v>
      </c>
      <c r="BD36" s="245">
        <v>0</v>
      </c>
      <c r="BE36" s="245">
        <v>10</v>
      </c>
      <c r="BF36" s="245">
        <v>12</v>
      </c>
      <c r="BG36" s="245">
        <v>10</v>
      </c>
      <c r="BH36" s="245">
        <v>2</v>
      </c>
      <c r="BI36" s="245">
        <v>0</v>
      </c>
      <c r="BJ36" s="245">
        <v>0</v>
      </c>
      <c r="BK36" s="245">
        <v>0</v>
      </c>
      <c r="BL36" s="245">
        <v>0</v>
      </c>
      <c r="BM36" s="245">
        <v>0</v>
      </c>
      <c r="BN36" s="245">
        <v>0</v>
      </c>
      <c r="BO36" s="245">
        <v>0</v>
      </c>
      <c r="BP36" s="245">
        <v>0</v>
      </c>
      <c r="BQ36" s="245">
        <v>0</v>
      </c>
      <c r="BR36" s="245">
        <v>0</v>
      </c>
      <c r="BS36" s="245">
        <v>0</v>
      </c>
      <c r="BT36" s="245">
        <v>0</v>
      </c>
      <c r="BU36" s="245">
        <v>0</v>
      </c>
      <c r="BV36" s="245">
        <v>0</v>
      </c>
      <c r="BW36" s="245">
        <v>0</v>
      </c>
      <c r="BX36" s="245">
        <v>14</v>
      </c>
      <c r="BY36" s="245">
        <v>6</v>
      </c>
      <c r="BZ36" s="245">
        <v>1</v>
      </c>
      <c r="CA36" s="245">
        <v>1</v>
      </c>
      <c r="CB36" s="245">
        <v>2</v>
      </c>
      <c r="CC36" s="245">
        <v>1</v>
      </c>
      <c r="CD36" s="245">
        <v>1</v>
      </c>
      <c r="CE36" s="245">
        <v>0</v>
      </c>
      <c r="CF36" s="245">
        <v>0</v>
      </c>
      <c r="CG36" s="245">
        <v>6</v>
      </c>
      <c r="CH36" s="245">
        <v>1</v>
      </c>
      <c r="CI36" s="245">
        <v>1</v>
      </c>
      <c r="CJ36" s="245">
        <v>3</v>
      </c>
      <c r="CK36" s="245">
        <v>1</v>
      </c>
      <c r="CL36" s="245">
        <v>1</v>
      </c>
      <c r="CM36" s="245">
        <v>7</v>
      </c>
      <c r="CN36" s="245">
        <v>0</v>
      </c>
      <c r="CO36" s="245">
        <v>14</v>
      </c>
      <c r="CP36" s="245">
        <v>5</v>
      </c>
      <c r="CQ36" s="245">
        <v>9</v>
      </c>
      <c r="CR36" s="245">
        <v>0</v>
      </c>
      <c r="CS36" s="245">
        <v>14</v>
      </c>
      <c r="CT36" s="245">
        <v>0</v>
      </c>
      <c r="CU36" s="245">
        <v>0</v>
      </c>
      <c r="CV36" s="245">
        <v>0</v>
      </c>
      <c r="CW36" s="245">
        <v>0</v>
      </c>
      <c r="CX36" s="245">
        <v>0</v>
      </c>
      <c r="CY36" s="245">
        <v>0</v>
      </c>
      <c r="CZ36" s="245">
        <v>5</v>
      </c>
      <c r="DA36" s="245">
        <v>0</v>
      </c>
      <c r="DB36" s="245">
        <v>5</v>
      </c>
      <c r="DC36" s="245">
        <v>0</v>
      </c>
      <c r="DD36" s="245">
        <v>0</v>
      </c>
      <c r="DE36" s="245">
        <v>8</v>
      </c>
      <c r="DF36" s="245">
        <v>0</v>
      </c>
      <c r="DG36" s="245">
        <v>1</v>
      </c>
      <c r="DH36" s="245">
        <v>0</v>
      </c>
      <c r="DI36" s="245">
        <v>0</v>
      </c>
      <c r="DJ36" s="245">
        <v>0</v>
      </c>
      <c r="DK36" s="245">
        <v>9</v>
      </c>
      <c r="DL36" s="247">
        <v>100</v>
      </c>
      <c r="DM36" s="245">
        <v>5</v>
      </c>
      <c r="DN36" s="245">
        <v>1</v>
      </c>
      <c r="DO36" s="245">
        <v>6</v>
      </c>
      <c r="DP36" s="245">
        <v>0</v>
      </c>
      <c r="DQ36" s="245">
        <v>0</v>
      </c>
      <c r="DR36" s="245">
        <v>6</v>
      </c>
      <c r="DS36" s="245">
        <v>12</v>
      </c>
      <c r="DT36" s="245">
        <v>6</v>
      </c>
      <c r="DU36" s="245">
        <v>2</v>
      </c>
      <c r="DV36" s="245">
        <v>10</v>
      </c>
      <c r="DW36" s="245">
        <v>114</v>
      </c>
      <c r="DX36" s="245">
        <v>35</v>
      </c>
      <c r="DY36" s="245">
        <v>11</v>
      </c>
      <c r="DZ36" s="245">
        <v>5</v>
      </c>
      <c r="EA36" s="245">
        <v>5</v>
      </c>
      <c r="EB36" s="245">
        <v>5</v>
      </c>
      <c r="EC36" s="245">
        <v>0</v>
      </c>
      <c r="ED36" s="245">
        <v>0</v>
      </c>
      <c r="EE36" s="245">
        <v>0</v>
      </c>
      <c r="EF36" s="245">
        <v>0</v>
      </c>
      <c r="EG36" s="245">
        <v>0</v>
      </c>
      <c r="EH36" s="245">
        <v>0</v>
      </c>
      <c r="EI36" s="245">
        <v>6</v>
      </c>
      <c r="EJ36" s="245">
        <v>6</v>
      </c>
      <c r="EK36" s="245">
        <v>1</v>
      </c>
      <c r="EL36" s="245">
        <v>1</v>
      </c>
      <c r="EM36" s="245">
        <v>3</v>
      </c>
      <c r="EN36" s="245">
        <v>1</v>
      </c>
      <c r="EO36" s="245">
        <v>1</v>
      </c>
      <c r="EP36" s="245">
        <v>0</v>
      </c>
      <c r="EQ36" s="245">
        <v>0</v>
      </c>
      <c r="ER36" s="245">
        <v>12</v>
      </c>
      <c r="ES36" s="244" t="s">
        <v>460</v>
      </c>
      <c r="ET36" s="247">
        <v>1</v>
      </c>
      <c r="EU36" s="245">
        <v>3</v>
      </c>
      <c r="EV36" s="245">
        <v>6</v>
      </c>
      <c r="EW36" s="245">
        <v>1</v>
      </c>
      <c r="EX36" s="245">
        <v>0</v>
      </c>
      <c r="EY36" s="245">
        <v>0</v>
      </c>
      <c r="EZ36" s="245">
        <v>0</v>
      </c>
      <c r="FA36" s="245">
        <v>1</v>
      </c>
      <c r="FB36" s="245">
        <v>0</v>
      </c>
      <c r="FC36" s="245">
        <v>0</v>
      </c>
      <c r="FD36" s="245">
        <v>0</v>
      </c>
      <c r="FE36" s="245">
        <v>1</v>
      </c>
      <c r="FF36" s="245">
        <v>1</v>
      </c>
      <c r="FG36" s="243"/>
      <c r="FH36" s="243"/>
      <c r="FI36" s="243"/>
      <c r="FJ36" s="243"/>
      <c r="FK36" s="243"/>
      <c r="FL36" s="243"/>
      <c r="FM36" s="243"/>
      <c r="FN36" s="243"/>
      <c r="FO36" s="245">
        <v>1</v>
      </c>
      <c r="FP36" s="245">
        <v>2</v>
      </c>
      <c r="FQ36" s="245">
        <v>2</v>
      </c>
      <c r="FR36" s="245">
        <v>7</v>
      </c>
      <c r="FS36" s="243"/>
      <c r="FT36" s="243"/>
      <c r="FU36" s="243"/>
      <c r="FV36" s="243"/>
      <c r="FW36" s="243"/>
      <c r="FX36" s="243"/>
      <c r="FY36" s="245">
        <v>11</v>
      </c>
      <c r="FZ36" s="244" t="s">
        <v>418</v>
      </c>
      <c r="GA36" s="247">
        <v>16</v>
      </c>
      <c r="GB36" s="244" t="s">
        <v>722</v>
      </c>
      <c r="GC36" s="243"/>
      <c r="GD36" s="243"/>
      <c r="GE36" s="243"/>
      <c r="GF36" s="243"/>
      <c r="GG36" s="243"/>
      <c r="GH36" s="243"/>
      <c r="GI36" s="243"/>
      <c r="GJ36" s="243"/>
      <c r="GK36" s="243"/>
      <c r="GL36" s="243"/>
      <c r="GM36" s="243"/>
      <c r="GN36" s="243"/>
      <c r="GO36" s="243"/>
      <c r="GP36" s="243"/>
      <c r="GQ36" s="243"/>
      <c r="GR36" s="243"/>
      <c r="GS36" s="243"/>
      <c r="GT36" s="243"/>
      <c r="GU36" s="243"/>
      <c r="GV36" s="243"/>
      <c r="GW36" s="243"/>
      <c r="GX36" s="243"/>
      <c r="GY36" s="244" t="s">
        <v>723</v>
      </c>
      <c r="GZ36" s="247">
        <v>12</v>
      </c>
      <c r="HA36" s="244" t="s">
        <v>431</v>
      </c>
      <c r="HB36" s="247">
        <v>1</v>
      </c>
      <c r="HC36" s="243"/>
      <c r="HD36" s="243"/>
      <c r="HE36" s="244" t="s">
        <v>433</v>
      </c>
      <c r="HF36" s="247">
        <v>3</v>
      </c>
      <c r="HG36" s="244" t="s">
        <v>434</v>
      </c>
      <c r="HH36" s="247">
        <v>4</v>
      </c>
      <c r="HI36" s="243"/>
      <c r="HJ36" s="243"/>
      <c r="HK36" s="243"/>
      <c r="HL36" s="243"/>
      <c r="HM36" s="243"/>
      <c r="HN36" s="243"/>
      <c r="HO36" s="244" t="s">
        <v>462</v>
      </c>
      <c r="HP36" s="247">
        <v>2</v>
      </c>
      <c r="HQ36" s="243"/>
      <c r="HR36" s="243"/>
      <c r="HS36" s="243"/>
      <c r="HT36" s="243"/>
      <c r="HU36" s="243"/>
      <c r="HV36" s="243"/>
      <c r="HW36" s="243"/>
      <c r="HX36" s="243"/>
      <c r="HY36" s="243"/>
      <c r="HZ36" s="244" t="s">
        <v>445</v>
      </c>
      <c r="IA36" s="247">
        <v>3</v>
      </c>
      <c r="IB36" s="243"/>
      <c r="IC36" s="243"/>
      <c r="ID36" s="243"/>
      <c r="IE36" s="243"/>
      <c r="IF36" s="245">
        <v>4</v>
      </c>
      <c r="IG36" s="245">
        <v>0</v>
      </c>
      <c r="IH36" s="245">
        <v>0</v>
      </c>
      <c r="II36" s="245">
        <v>0</v>
      </c>
    </row>
    <row r="37" spans="1:243" x14ac:dyDescent="0.2">
      <c r="A37" s="245">
        <v>31</v>
      </c>
      <c r="B37" s="246">
        <v>44047.576724537037</v>
      </c>
      <c r="C37" s="244" t="s">
        <v>724</v>
      </c>
      <c r="D37" s="244" t="s">
        <v>449</v>
      </c>
      <c r="E37" s="244" t="s">
        <v>725</v>
      </c>
      <c r="F37" s="244" t="s">
        <v>724</v>
      </c>
      <c r="G37" s="244" t="s">
        <v>726</v>
      </c>
      <c r="H37" s="244" t="s">
        <v>452</v>
      </c>
      <c r="I37" s="244" t="s">
        <v>453</v>
      </c>
      <c r="J37" s="243"/>
      <c r="K37" s="244" t="s">
        <v>727</v>
      </c>
      <c r="L37" s="244" t="s">
        <v>728</v>
      </c>
      <c r="M37" s="244" t="s">
        <v>729</v>
      </c>
      <c r="N37" s="244" t="s">
        <v>730</v>
      </c>
      <c r="O37" s="244" t="s">
        <v>731</v>
      </c>
      <c r="P37" s="245">
        <v>3</v>
      </c>
      <c r="Q37" s="245">
        <v>6</v>
      </c>
      <c r="R37" s="245">
        <v>0</v>
      </c>
      <c r="S37" s="245">
        <v>6</v>
      </c>
      <c r="T37" s="245">
        <v>0</v>
      </c>
      <c r="U37" s="245">
        <v>0</v>
      </c>
      <c r="V37" s="245">
        <v>0</v>
      </c>
      <c r="W37" s="245">
        <v>2</v>
      </c>
      <c r="X37" s="245">
        <v>3</v>
      </c>
      <c r="Y37" s="245">
        <v>1</v>
      </c>
      <c r="Z37" s="243"/>
      <c r="AA37" s="243"/>
      <c r="AB37" s="245">
        <v>6</v>
      </c>
      <c r="AC37" s="245">
        <v>1</v>
      </c>
      <c r="AD37" s="245">
        <v>1</v>
      </c>
      <c r="AE37" s="245">
        <v>12</v>
      </c>
      <c r="AF37" s="247">
        <v>2.5</v>
      </c>
      <c r="AG37" s="245">
        <v>94</v>
      </c>
      <c r="AH37" s="245">
        <v>62</v>
      </c>
      <c r="AI37" s="245">
        <v>8</v>
      </c>
      <c r="AJ37" s="245">
        <v>54</v>
      </c>
      <c r="AK37" s="245">
        <v>3</v>
      </c>
      <c r="AL37" s="245">
        <v>8</v>
      </c>
      <c r="AM37" s="245">
        <v>3</v>
      </c>
      <c r="AN37" s="245">
        <v>2</v>
      </c>
      <c r="AO37" s="245">
        <v>28</v>
      </c>
      <c r="AP37" s="245">
        <v>77</v>
      </c>
      <c r="AQ37" s="245">
        <v>7</v>
      </c>
      <c r="AR37" s="245">
        <v>0</v>
      </c>
      <c r="AS37" s="245">
        <v>1</v>
      </c>
      <c r="AT37" s="245">
        <v>1</v>
      </c>
      <c r="AU37" s="245">
        <v>1</v>
      </c>
      <c r="AV37" s="245">
        <v>5</v>
      </c>
      <c r="AW37" s="245">
        <v>3</v>
      </c>
      <c r="AX37" s="245">
        <v>0</v>
      </c>
      <c r="AY37" s="245">
        <v>1</v>
      </c>
      <c r="AZ37" s="245">
        <v>1</v>
      </c>
      <c r="BA37" s="245">
        <v>0</v>
      </c>
      <c r="BB37" s="245">
        <v>8</v>
      </c>
      <c r="BC37" s="245">
        <v>59</v>
      </c>
      <c r="BD37" s="245">
        <v>20</v>
      </c>
      <c r="BE37" s="245">
        <v>7</v>
      </c>
      <c r="BF37" s="245">
        <v>94</v>
      </c>
      <c r="BG37" s="245">
        <v>71</v>
      </c>
      <c r="BH37" s="245">
        <v>26</v>
      </c>
      <c r="BI37" s="243"/>
      <c r="BJ37" s="243"/>
      <c r="BK37" s="243"/>
      <c r="BL37" s="243"/>
      <c r="BM37" s="243"/>
      <c r="BN37" s="243"/>
      <c r="BO37" s="243"/>
      <c r="BP37" s="243"/>
      <c r="BQ37" s="243"/>
      <c r="BR37" s="243"/>
      <c r="BS37" s="243"/>
      <c r="BT37" s="243"/>
      <c r="BU37" s="243"/>
      <c r="BV37" s="243"/>
      <c r="BW37" s="243"/>
      <c r="BX37" s="245">
        <v>109</v>
      </c>
      <c r="BY37" s="245">
        <v>73</v>
      </c>
      <c r="BZ37" s="245">
        <v>13</v>
      </c>
      <c r="CA37" s="245">
        <v>10</v>
      </c>
      <c r="CB37" s="245">
        <v>20</v>
      </c>
      <c r="CC37" s="245">
        <v>23</v>
      </c>
      <c r="CD37" s="245">
        <v>7</v>
      </c>
      <c r="CE37" s="245">
        <v>0</v>
      </c>
      <c r="CF37" s="245">
        <v>0</v>
      </c>
      <c r="CG37" s="245">
        <v>73</v>
      </c>
      <c r="CH37" s="245">
        <v>2</v>
      </c>
      <c r="CI37" s="245">
        <v>13</v>
      </c>
      <c r="CJ37" s="245">
        <v>28</v>
      </c>
      <c r="CK37" s="245">
        <v>32</v>
      </c>
      <c r="CL37" s="245">
        <v>24</v>
      </c>
      <c r="CM37" s="245">
        <v>8</v>
      </c>
      <c r="CN37" s="245">
        <v>2</v>
      </c>
      <c r="CO37" s="245">
        <v>109</v>
      </c>
      <c r="CP37" s="245">
        <v>31</v>
      </c>
      <c r="CQ37" s="245">
        <v>78</v>
      </c>
      <c r="CR37" s="243"/>
      <c r="CS37" s="245">
        <v>109</v>
      </c>
      <c r="CT37" s="243"/>
      <c r="CU37" s="243"/>
      <c r="CV37" s="243"/>
      <c r="CW37" s="243"/>
      <c r="CX37" s="245">
        <v>30</v>
      </c>
      <c r="CY37" s="243"/>
      <c r="CZ37" s="243"/>
      <c r="DA37" s="245">
        <v>1</v>
      </c>
      <c r="DB37" s="245">
        <v>31</v>
      </c>
      <c r="DC37" s="243"/>
      <c r="DD37" s="243"/>
      <c r="DE37" s="245">
        <v>74</v>
      </c>
      <c r="DF37" s="243"/>
      <c r="DG37" s="245">
        <v>4</v>
      </c>
      <c r="DH37" s="243"/>
      <c r="DI37" s="243"/>
      <c r="DJ37" s="243"/>
      <c r="DK37" s="245">
        <v>78</v>
      </c>
      <c r="DL37" s="247">
        <v>90</v>
      </c>
      <c r="DM37" s="245">
        <v>0</v>
      </c>
      <c r="DN37" s="245">
        <v>8</v>
      </c>
      <c r="DO37" s="245">
        <v>57</v>
      </c>
      <c r="DP37" s="245">
        <v>47</v>
      </c>
      <c r="DQ37" s="245">
        <v>47</v>
      </c>
      <c r="DR37" s="245">
        <v>5</v>
      </c>
      <c r="DS37" s="245">
        <v>71</v>
      </c>
      <c r="DT37" s="245">
        <v>37</v>
      </c>
      <c r="DU37" s="245">
        <v>8</v>
      </c>
      <c r="DV37" s="245">
        <v>86</v>
      </c>
      <c r="DW37" s="245">
        <v>1279</v>
      </c>
      <c r="DX37" s="245">
        <v>16</v>
      </c>
      <c r="DY37" s="245">
        <v>35</v>
      </c>
      <c r="DZ37" s="245">
        <v>36</v>
      </c>
      <c r="EA37" s="245">
        <v>32</v>
      </c>
      <c r="EB37" s="245">
        <v>32</v>
      </c>
      <c r="EC37" s="245">
        <v>64</v>
      </c>
      <c r="ED37" s="245">
        <v>64</v>
      </c>
      <c r="EE37" s="245">
        <v>6</v>
      </c>
      <c r="EF37" s="245">
        <v>6</v>
      </c>
      <c r="EG37" s="245">
        <v>53</v>
      </c>
      <c r="EH37" s="245">
        <v>44</v>
      </c>
      <c r="EI37" s="245">
        <v>8</v>
      </c>
      <c r="EJ37" s="245">
        <v>7</v>
      </c>
      <c r="EK37" s="245">
        <v>20</v>
      </c>
      <c r="EL37" s="245">
        <v>13</v>
      </c>
      <c r="EM37" s="245">
        <v>23</v>
      </c>
      <c r="EN37" s="245">
        <v>8</v>
      </c>
      <c r="EO37" s="245">
        <v>1</v>
      </c>
      <c r="EP37" s="245">
        <v>1</v>
      </c>
      <c r="EQ37" s="245">
        <v>1</v>
      </c>
      <c r="ER37" s="245">
        <v>78</v>
      </c>
      <c r="ES37" s="244" t="s">
        <v>460</v>
      </c>
      <c r="ET37" s="247">
        <v>1</v>
      </c>
      <c r="EU37" s="245">
        <v>0</v>
      </c>
      <c r="EV37" s="245">
        <v>10</v>
      </c>
      <c r="EW37" s="245">
        <v>63</v>
      </c>
      <c r="EX37" s="245">
        <v>7</v>
      </c>
      <c r="EY37" s="245">
        <v>40</v>
      </c>
      <c r="EZ37" s="245">
        <v>4</v>
      </c>
      <c r="FA37" s="245">
        <v>5</v>
      </c>
      <c r="FB37" s="245">
        <v>3</v>
      </c>
      <c r="FC37" s="245">
        <v>1</v>
      </c>
      <c r="FD37" s="245">
        <v>3</v>
      </c>
      <c r="FE37" s="245">
        <v>63</v>
      </c>
      <c r="FF37" s="245">
        <v>18</v>
      </c>
      <c r="FG37" s="245">
        <v>19</v>
      </c>
      <c r="FH37" s="245">
        <v>23</v>
      </c>
      <c r="FI37" s="245">
        <v>1</v>
      </c>
      <c r="FJ37" s="245">
        <v>1</v>
      </c>
      <c r="FK37" s="245">
        <v>1</v>
      </c>
      <c r="FL37" s="243"/>
      <c r="FM37" s="243"/>
      <c r="FN37" s="243"/>
      <c r="FO37" s="245">
        <v>63</v>
      </c>
      <c r="FP37" s="245">
        <v>1</v>
      </c>
      <c r="FQ37" s="245">
        <v>5</v>
      </c>
      <c r="FR37" s="245">
        <v>11</v>
      </c>
      <c r="FS37" s="245">
        <v>2</v>
      </c>
      <c r="FT37" s="245">
        <v>4</v>
      </c>
      <c r="FU37" s="245">
        <v>5</v>
      </c>
      <c r="FV37" s="245">
        <v>1</v>
      </c>
      <c r="FW37" s="245">
        <v>2</v>
      </c>
      <c r="FX37" s="243"/>
      <c r="FY37" s="245">
        <v>31</v>
      </c>
      <c r="FZ37" s="244" t="s">
        <v>499</v>
      </c>
      <c r="GA37" s="247">
        <v>2</v>
      </c>
      <c r="GB37" s="243"/>
      <c r="GC37" s="243"/>
      <c r="GD37" s="243"/>
      <c r="GE37" s="243"/>
      <c r="GF37" s="243"/>
      <c r="GG37" s="243"/>
      <c r="GH37" s="243"/>
      <c r="GI37" s="243"/>
      <c r="GJ37" s="243"/>
      <c r="GK37" s="243"/>
      <c r="GL37" s="243"/>
      <c r="GM37" s="243"/>
      <c r="GN37" s="243"/>
      <c r="GO37" s="243"/>
      <c r="GP37" s="243"/>
      <c r="GQ37" s="243"/>
      <c r="GR37" s="243"/>
      <c r="GS37" s="243"/>
      <c r="GT37" s="243"/>
      <c r="GU37" s="244" t="s">
        <v>428</v>
      </c>
      <c r="GV37" s="247">
        <v>10</v>
      </c>
      <c r="GW37" s="243"/>
      <c r="GX37" s="243"/>
      <c r="GY37" s="244" t="s">
        <v>732</v>
      </c>
      <c r="GZ37" s="247">
        <v>12</v>
      </c>
      <c r="HA37" s="244" t="s">
        <v>431</v>
      </c>
      <c r="HB37" s="247">
        <v>1</v>
      </c>
      <c r="HC37" s="243"/>
      <c r="HD37" s="243"/>
      <c r="HE37" s="244" t="s">
        <v>433</v>
      </c>
      <c r="HF37" s="247">
        <v>3</v>
      </c>
      <c r="HG37" s="244" t="s">
        <v>434</v>
      </c>
      <c r="HH37" s="247">
        <v>4</v>
      </c>
      <c r="HI37" s="244" t="s">
        <v>435</v>
      </c>
      <c r="HJ37" s="247">
        <v>5</v>
      </c>
      <c r="HK37" s="243"/>
      <c r="HL37" s="243"/>
      <c r="HM37" s="244" t="s">
        <v>437</v>
      </c>
      <c r="HN37" s="247">
        <v>7</v>
      </c>
      <c r="HO37" s="244" t="s">
        <v>462</v>
      </c>
      <c r="HP37" s="247">
        <v>2</v>
      </c>
      <c r="HQ37" s="243"/>
      <c r="HR37" s="243"/>
      <c r="HS37" s="243"/>
      <c r="HT37" s="243"/>
      <c r="HU37" s="243"/>
      <c r="HV37" s="243"/>
      <c r="HW37" s="243"/>
      <c r="HX37" s="243"/>
      <c r="HY37" s="243"/>
      <c r="HZ37" s="243"/>
      <c r="IA37" s="243"/>
      <c r="IB37" s="243"/>
      <c r="IC37" s="243"/>
      <c r="ID37" s="243"/>
      <c r="IE37" s="243"/>
      <c r="IF37" s="243"/>
      <c r="IG37" s="243"/>
      <c r="IH37" s="243"/>
      <c r="II37" s="243"/>
    </row>
    <row r="38" spans="1:243" x14ac:dyDescent="0.2">
      <c r="A38" s="245">
        <v>32</v>
      </c>
      <c r="B38" s="246">
        <v>44047.666620370372</v>
      </c>
      <c r="C38" s="244" t="s">
        <v>733</v>
      </c>
      <c r="D38" s="244" t="s">
        <v>449</v>
      </c>
      <c r="E38" s="244" t="s">
        <v>734</v>
      </c>
      <c r="F38" s="244" t="s">
        <v>733</v>
      </c>
      <c r="G38" s="244" t="s">
        <v>735</v>
      </c>
      <c r="H38" s="244" t="s">
        <v>452</v>
      </c>
      <c r="I38" s="244" t="s">
        <v>453</v>
      </c>
      <c r="J38" s="244" t="s">
        <v>736</v>
      </c>
      <c r="K38" s="244" t="s">
        <v>736</v>
      </c>
      <c r="L38" s="244" t="s">
        <v>737</v>
      </c>
      <c r="M38" s="244" t="s">
        <v>738</v>
      </c>
      <c r="N38" s="244" t="s">
        <v>739</v>
      </c>
      <c r="O38" s="244" t="s">
        <v>740</v>
      </c>
      <c r="P38" s="245">
        <v>2</v>
      </c>
      <c r="Q38" s="245">
        <v>1</v>
      </c>
      <c r="R38" s="245">
        <v>1</v>
      </c>
      <c r="S38" s="245">
        <v>2</v>
      </c>
      <c r="T38" s="245">
        <v>0</v>
      </c>
      <c r="U38" s="245">
        <v>0</v>
      </c>
      <c r="V38" s="245">
        <v>0</v>
      </c>
      <c r="W38" s="245">
        <v>2</v>
      </c>
      <c r="X38" s="245">
        <v>0</v>
      </c>
      <c r="Y38" s="245">
        <v>0</v>
      </c>
      <c r="Z38" s="245">
        <v>0</v>
      </c>
      <c r="AA38" s="245">
        <v>0</v>
      </c>
      <c r="AB38" s="245">
        <v>2</v>
      </c>
      <c r="AC38" s="245">
        <v>0</v>
      </c>
      <c r="AD38" s="245">
        <v>0</v>
      </c>
      <c r="AE38" s="245">
        <v>40</v>
      </c>
      <c r="AF38" s="247">
        <v>1.5</v>
      </c>
      <c r="AG38" s="245">
        <v>19</v>
      </c>
      <c r="AH38" s="245">
        <v>4</v>
      </c>
      <c r="AI38" s="245">
        <v>1</v>
      </c>
      <c r="AJ38" s="245">
        <v>3</v>
      </c>
      <c r="AK38" s="245">
        <v>2</v>
      </c>
      <c r="AL38" s="245">
        <v>1</v>
      </c>
      <c r="AM38" s="245">
        <v>0</v>
      </c>
      <c r="AN38" s="245">
        <v>1</v>
      </c>
      <c r="AO38" s="245">
        <v>2</v>
      </c>
      <c r="AP38" s="245">
        <v>19</v>
      </c>
      <c r="AQ38" s="245">
        <v>0</v>
      </c>
      <c r="AR38" s="245">
        <v>0</v>
      </c>
      <c r="AS38" s="245">
        <v>0</v>
      </c>
      <c r="AT38" s="245">
        <v>0</v>
      </c>
      <c r="AU38" s="245">
        <v>0</v>
      </c>
      <c r="AV38" s="245">
        <v>0</v>
      </c>
      <c r="AW38" s="245">
        <v>4</v>
      </c>
      <c r="AX38" s="245">
        <v>0</v>
      </c>
      <c r="AY38" s="245">
        <v>0</v>
      </c>
      <c r="AZ38" s="245">
        <v>0</v>
      </c>
      <c r="BA38" s="245">
        <v>0</v>
      </c>
      <c r="BB38" s="245">
        <v>0</v>
      </c>
      <c r="BC38" s="245">
        <v>12</v>
      </c>
      <c r="BD38" s="245">
        <v>6</v>
      </c>
      <c r="BE38" s="245">
        <v>1</v>
      </c>
      <c r="BF38" s="245">
        <v>19</v>
      </c>
      <c r="BG38" s="245">
        <v>19</v>
      </c>
      <c r="BH38" s="245">
        <v>0</v>
      </c>
      <c r="BI38" s="245">
        <v>0</v>
      </c>
      <c r="BJ38" s="245">
        <v>0</v>
      </c>
      <c r="BK38" s="245">
        <v>0</v>
      </c>
      <c r="BL38" s="245">
        <v>0</v>
      </c>
      <c r="BM38" s="245">
        <v>0</v>
      </c>
      <c r="BN38" s="245">
        <v>0</v>
      </c>
      <c r="BO38" s="245">
        <v>0</v>
      </c>
      <c r="BP38" s="245">
        <v>0</v>
      </c>
      <c r="BQ38" s="245">
        <v>0</v>
      </c>
      <c r="BR38" s="245">
        <v>0</v>
      </c>
      <c r="BS38" s="245">
        <v>0</v>
      </c>
      <c r="BT38" s="245">
        <v>0</v>
      </c>
      <c r="BU38" s="245">
        <v>0</v>
      </c>
      <c r="BV38" s="245">
        <v>0</v>
      </c>
      <c r="BW38" s="245">
        <v>0</v>
      </c>
      <c r="BX38" s="245">
        <v>19</v>
      </c>
      <c r="BY38" s="245">
        <v>4</v>
      </c>
      <c r="BZ38" s="245">
        <v>0</v>
      </c>
      <c r="CA38" s="245">
        <v>3</v>
      </c>
      <c r="CB38" s="245">
        <v>0</v>
      </c>
      <c r="CC38" s="245">
        <v>0</v>
      </c>
      <c r="CD38" s="245">
        <v>1</v>
      </c>
      <c r="CE38" s="245">
        <v>0</v>
      </c>
      <c r="CF38" s="245">
        <v>0</v>
      </c>
      <c r="CG38" s="245">
        <v>4</v>
      </c>
      <c r="CH38" s="245">
        <v>0</v>
      </c>
      <c r="CI38" s="245">
        <v>1</v>
      </c>
      <c r="CJ38" s="245">
        <v>4</v>
      </c>
      <c r="CK38" s="245">
        <v>6</v>
      </c>
      <c r="CL38" s="245">
        <v>5</v>
      </c>
      <c r="CM38" s="245">
        <v>3</v>
      </c>
      <c r="CN38" s="245">
        <v>0</v>
      </c>
      <c r="CO38" s="245">
        <v>19</v>
      </c>
      <c r="CP38" s="245">
        <v>0</v>
      </c>
      <c r="CQ38" s="245">
        <v>19</v>
      </c>
      <c r="CR38" s="245">
        <v>0</v>
      </c>
      <c r="CS38" s="245">
        <v>19</v>
      </c>
      <c r="CT38" s="245">
        <v>0</v>
      </c>
      <c r="CU38" s="245">
        <v>0</v>
      </c>
      <c r="CV38" s="245">
        <v>0</v>
      </c>
      <c r="CW38" s="245">
        <v>0</v>
      </c>
      <c r="CX38" s="245">
        <v>0</v>
      </c>
      <c r="CY38" s="245">
        <v>0</v>
      </c>
      <c r="CZ38" s="245">
        <v>0</v>
      </c>
      <c r="DA38" s="245">
        <v>0</v>
      </c>
      <c r="DB38" s="245">
        <v>0</v>
      </c>
      <c r="DC38" s="245">
        <v>0</v>
      </c>
      <c r="DD38" s="245">
        <v>0</v>
      </c>
      <c r="DE38" s="245">
        <v>17</v>
      </c>
      <c r="DF38" s="245">
        <v>0</v>
      </c>
      <c r="DG38" s="245">
        <v>2</v>
      </c>
      <c r="DH38" s="245">
        <v>0</v>
      </c>
      <c r="DI38" s="245">
        <v>0</v>
      </c>
      <c r="DJ38" s="245">
        <v>0</v>
      </c>
      <c r="DK38" s="245">
        <v>19</v>
      </c>
      <c r="DL38" s="247">
        <v>100</v>
      </c>
      <c r="DM38" s="245">
        <v>0</v>
      </c>
      <c r="DN38" s="245">
        <v>0</v>
      </c>
      <c r="DO38" s="245">
        <v>18</v>
      </c>
      <c r="DP38" s="245">
        <v>3</v>
      </c>
      <c r="DQ38" s="245">
        <v>3</v>
      </c>
      <c r="DR38" s="245">
        <v>1</v>
      </c>
      <c r="DS38" s="245">
        <v>19</v>
      </c>
      <c r="DT38" s="245">
        <v>17</v>
      </c>
      <c r="DU38" s="245">
        <v>0</v>
      </c>
      <c r="DV38" s="245">
        <v>19</v>
      </c>
      <c r="DW38" s="245">
        <v>371</v>
      </c>
      <c r="DX38" s="245">
        <v>12</v>
      </c>
      <c r="DY38" s="245">
        <v>16</v>
      </c>
      <c r="DZ38" s="245">
        <v>15</v>
      </c>
      <c r="EA38" s="245">
        <v>13</v>
      </c>
      <c r="EB38" s="245">
        <v>15</v>
      </c>
      <c r="EC38" s="245">
        <v>3</v>
      </c>
      <c r="ED38" s="245">
        <v>3</v>
      </c>
      <c r="EE38" s="245">
        <v>0</v>
      </c>
      <c r="EF38" s="245">
        <v>0</v>
      </c>
      <c r="EG38" s="245">
        <v>3</v>
      </c>
      <c r="EH38" s="245">
        <v>2</v>
      </c>
      <c r="EI38" s="245">
        <v>1</v>
      </c>
      <c r="EJ38" s="245">
        <v>0</v>
      </c>
      <c r="EK38" s="245">
        <v>1</v>
      </c>
      <c r="EL38" s="245">
        <v>1</v>
      </c>
      <c r="EM38" s="245">
        <v>1</v>
      </c>
      <c r="EN38" s="245">
        <v>1</v>
      </c>
      <c r="EO38" s="245">
        <v>1</v>
      </c>
      <c r="EP38" s="245">
        <v>0</v>
      </c>
      <c r="EQ38" s="245">
        <v>0</v>
      </c>
      <c r="ER38" s="245">
        <v>19</v>
      </c>
      <c r="ES38" s="244" t="s">
        <v>462</v>
      </c>
      <c r="ET38" s="247">
        <v>2</v>
      </c>
      <c r="EU38" s="243"/>
      <c r="EV38" s="245">
        <v>18</v>
      </c>
      <c r="EW38" s="245">
        <v>6</v>
      </c>
      <c r="EX38" s="245">
        <v>2</v>
      </c>
      <c r="EY38" s="245">
        <v>0</v>
      </c>
      <c r="EZ38" s="245">
        <v>1</v>
      </c>
      <c r="FA38" s="245">
        <v>0</v>
      </c>
      <c r="FB38" s="245">
        <v>0</v>
      </c>
      <c r="FC38" s="245">
        <v>1</v>
      </c>
      <c r="FD38" s="245">
        <v>2</v>
      </c>
      <c r="FE38" s="245">
        <v>6</v>
      </c>
      <c r="FF38" s="245">
        <v>0</v>
      </c>
      <c r="FG38" s="245">
        <v>1</v>
      </c>
      <c r="FH38" s="245">
        <v>0</v>
      </c>
      <c r="FI38" s="245">
        <v>2</v>
      </c>
      <c r="FJ38" s="245">
        <v>1</v>
      </c>
      <c r="FK38" s="245">
        <v>0</v>
      </c>
      <c r="FL38" s="245">
        <v>2</v>
      </c>
      <c r="FM38" s="245">
        <v>0</v>
      </c>
      <c r="FN38" s="245">
        <v>0</v>
      </c>
      <c r="FO38" s="245">
        <v>6</v>
      </c>
      <c r="FP38" s="245">
        <v>1</v>
      </c>
      <c r="FQ38" s="245">
        <v>0</v>
      </c>
      <c r="FR38" s="245">
        <v>3</v>
      </c>
      <c r="FS38" s="245">
        <v>0</v>
      </c>
      <c r="FT38" s="245">
        <v>1</v>
      </c>
      <c r="FU38" s="245">
        <v>8</v>
      </c>
      <c r="FV38" s="245">
        <v>0</v>
      </c>
      <c r="FW38" s="245">
        <v>0</v>
      </c>
      <c r="FX38" s="245">
        <v>0</v>
      </c>
      <c r="FY38" s="245">
        <v>13</v>
      </c>
      <c r="FZ38" s="244" t="s">
        <v>461</v>
      </c>
      <c r="GA38" s="247">
        <v>1</v>
      </c>
      <c r="GB38" s="243"/>
      <c r="GC38" s="243"/>
      <c r="GD38" s="243"/>
      <c r="GE38" s="243"/>
      <c r="GF38" s="243"/>
      <c r="GG38" s="243"/>
      <c r="GH38" s="243"/>
      <c r="GI38" s="243"/>
      <c r="GJ38" s="243"/>
      <c r="GK38" s="243"/>
      <c r="GL38" s="243"/>
      <c r="GM38" s="243"/>
      <c r="GN38" s="243"/>
      <c r="GO38" s="243"/>
      <c r="GP38" s="243"/>
      <c r="GQ38" s="243"/>
      <c r="GR38" s="243"/>
      <c r="GS38" s="243"/>
      <c r="GT38" s="243"/>
      <c r="GU38" s="243"/>
      <c r="GV38" s="243"/>
      <c r="GW38" s="244" t="s">
        <v>429</v>
      </c>
      <c r="GX38" s="247">
        <v>11</v>
      </c>
      <c r="GY38" s="243"/>
      <c r="GZ38" s="243"/>
      <c r="HA38" s="244" t="s">
        <v>431</v>
      </c>
      <c r="HB38" s="247">
        <v>1</v>
      </c>
      <c r="HC38" s="243"/>
      <c r="HD38" s="243"/>
      <c r="HE38" s="243"/>
      <c r="HF38" s="243"/>
      <c r="HG38" s="243"/>
      <c r="HH38" s="243"/>
      <c r="HI38" s="243"/>
      <c r="HJ38" s="243"/>
      <c r="HK38" s="243"/>
      <c r="HL38" s="243"/>
      <c r="HM38" s="243"/>
      <c r="HN38" s="243"/>
      <c r="HO38" s="244" t="s">
        <v>462</v>
      </c>
      <c r="HP38" s="247">
        <v>2</v>
      </c>
      <c r="HQ38" s="243"/>
      <c r="HR38" s="243"/>
      <c r="HS38" s="243"/>
      <c r="HT38" s="243"/>
      <c r="HU38" s="243"/>
      <c r="HV38" s="243"/>
      <c r="HW38" s="243"/>
      <c r="HX38" s="243"/>
      <c r="HY38" s="243"/>
      <c r="HZ38" s="243"/>
      <c r="IA38" s="243"/>
      <c r="IB38" s="243"/>
      <c r="IC38" s="243"/>
      <c r="ID38" s="243"/>
      <c r="IE38" s="243"/>
      <c r="IF38" s="243"/>
      <c r="IG38" s="243"/>
      <c r="IH38" s="243"/>
      <c r="II38" s="243"/>
    </row>
    <row r="39" spans="1:243" x14ac:dyDescent="0.2">
      <c r="A39" s="245">
        <v>33</v>
      </c>
      <c r="B39" s="246">
        <v>44049.382870370369</v>
      </c>
      <c r="C39" s="244" t="s">
        <v>741</v>
      </c>
      <c r="D39" s="244" t="s">
        <v>449</v>
      </c>
      <c r="E39" s="244" t="s">
        <v>742</v>
      </c>
      <c r="F39" s="244" t="s">
        <v>741</v>
      </c>
      <c r="G39" s="244" t="s">
        <v>743</v>
      </c>
      <c r="H39" s="244" t="s">
        <v>452</v>
      </c>
      <c r="I39" s="244" t="s">
        <v>453</v>
      </c>
      <c r="J39" s="243"/>
      <c r="K39" s="244" t="s">
        <v>744</v>
      </c>
      <c r="L39" s="244" t="s">
        <v>745</v>
      </c>
      <c r="M39" s="244" t="s">
        <v>746</v>
      </c>
      <c r="N39" s="244" t="s">
        <v>747</v>
      </c>
      <c r="O39" s="244" t="s">
        <v>748</v>
      </c>
      <c r="P39" s="245">
        <v>6</v>
      </c>
      <c r="Q39" s="245">
        <v>1</v>
      </c>
      <c r="R39" s="245">
        <v>1</v>
      </c>
      <c r="S39" s="245">
        <v>2</v>
      </c>
      <c r="T39" s="243"/>
      <c r="U39" s="243"/>
      <c r="V39" s="243"/>
      <c r="W39" s="243"/>
      <c r="X39" s="245">
        <v>1</v>
      </c>
      <c r="Y39" s="245">
        <v>1</v>
      </c>
      <c r="Z39" s="243"/>
      <c r="AA39" s="243"/>
      <c r="AB39" s="245">
        <v>2</v>
      </c>
      <c r="AC39" s="245">
        <v>0</v>
      </c>
      <c r="AD39" s="245">
        <v>0</v>
      </c>
      <c r="AE39" s="245">
        <v>11</v>
      </c>
      <c r="AF39" s="247">
        <v>2.5</v>
      </c>
      <c r="AG39" s="245">
        <v>26</v>
      </c>
      <c r="AH39" s="245">
        <v>15</v>
      </c>
      <c r="AI39" s="245">
        <v>0</v>
      </c>
      <c r="AJ39" s="245">
        <v>15</v>
      </c>
      <c r="AK39" s="245">
        <v>24</v>
      </c>
      <c r="AL39" s="245">
        <v>1</v>
      </c>
      <c r="AM39" s="245">
        <v>0</v>
      </c>
      <c r="AN39" s="245">
        <v>0</v>
      </c>
      <c r="AO39" s="245">
        <v>1</v>
      </c>
      <c r="AP39" s="245">
        <v>25</v>
      </c>
      <c r="AQ39" s="245">
        <v>0</v>
      </c>
      <c r="AR39" s="245">
        <v>0</v>
      </c>
      <c r="AS39" s="245">
        <v>0</v>
      </c>
      <c r="AT39" s="245">
        <v>0</v>
      </c>
      <c r="AU39" s="245">
        <v>0</v>
      </c>
      <c r="AV39" s="245">
        <v>1</v>
      </c>
      <c r="AW39" s="245">
        <v>1</v>
      </c>
      <c r="AX39" s="245">
        <v>1</v>
      </c>
      <c r="AY39" s="245">
        <v>1</v>
      </c>
      <c r="AZ39" s="245">
        <v>0</v>
      </c>
      <c r="BA39" s="243"/>
      <c r="BB39" s="243"/>
      <c r="BC39" s="245">
        <v>23</v>
      </c>
      <c r="BD39" s="245">
        <v>3</v>
      </c>
      <c r="BE39" s="243"/>
      <c r="BF39" s="245">
        <v>26</v>
      </c>
      <c r="BG39" s="245">
        <v>26</v>
      </c>
      <c r="BH39" s="243"/>
      <c r="BI39" s="243"/>
      <c r="BJ39" s="243"/>
      <c r="BK39" s="243"/>
      <c r="BL39" s="243"/>
      <c r="BM39" s="243"/>
      <c r="BN39" s="243"/>
      <c r="BO39" s="243"/>
      <c r="BP39" s="243"/>
      <c r="BQ39" s="243"/>
      <c r="BR39" s="243"/>
      <c r="BS39" s="243"/>
      <c r="BT39" s="243"/>
      <c r="BU39" s="243"/>
      <c r="BV39" s="243"/>
      <c r="BW39" s="243"/>
      <c r="BX39" s="245">
        <v>26</v>
      </c>
      <c r="BY39" s="245">
        <v>15</v>
      </c>
      <c r="BZ39" s="243"/>
      <c r="CA39" s="243"/>
      <c r="CB39" s="245">
        <v>2</v>
      </c>
      <c r="CC39" s="245">
        <v>6</v>
      </c>
      <c r="CD39" s="245">
        <v>2</v>
      </c>
      <c r="CE39" s="245">
        <v>5</v>
      </c>
      <c r="CF39" s="243"/>
      <c r="CG39" s="245">
        <v>15</v>
      </c>
      <c r="CH39" s="243"/>
      <c r="CI39" s="243"/>
      <c r="CJ39" s="245">
        <v>2</v>
      </c>
      <c r="CK39" s="245">
        <v>7</v>
      </c>
      <c r="CL39" s="245">
        <v>3</v>
      </c>
      <c r="CM39" s="245">
        <v>7</v>
      </c>
      <c r="CN39" s="245">
        <v>7</v>
      </c>
      <c r="CO39" s="245">
        <v>26</v>
      </c>
      <c r="CP39" s="245">
        <v>0</v>
      </c>
      <c r="CQ39" s="245">
        <v>26</v>
      </c>
      <c r="CR39" s="245">
        <v>0</v>
      </c>
      <c r="CS39" s="245">
        <v>26</v>
      </c>
      <c r="CT39" s="245">
        <v>0</v>
      </c>
      <c r="CU39" s="245">
        <v>0</v>
      </c>
      <c r="CV39" s="245">
        <v>0</v>
      </c>
      <c r="CW39" s="245">
        <v>0</v>
      </c>
      <c r="CX39" s="245">
        <v>0</v>
      </c>
      <c r="CY39" s="245">
        <v>0</v>
      </c>
      <c r="CZ39" s="245">
        <v>0</v>
      </c>
      <c r="DA39" s="245">
        <v>0</v>
      </c>
      <c r="DB39" s="245">
        <v>0</v>
      </c>
      <c r="DC39" s="245">
        <v>0</v>
      </c>
      <c r="DD39" s="245">
        <v>0</v>
      </c>
      <c r="DE39" s="245">
        <v>22</v>
      </c>
      <c r="DF39" s="245">
        <v>0</v>
      </c>
      <c r="DG39" s="245">
        <v>4</v>
      </c>
      <c r="DH39" s="245">
        <v>0</v>
      </c>
      <c r="DI39" s="245">
        <v>0</v>
      </c>
      <c r="DJ39" s="245">
        <v>0</v>
      </c>
      <c r="DK39" s="245">
        <v>26</v>
      </c>
      <c r="DL39" s="247">
        <v>88</v>
      </c>
      <c r="DM39" s="245">
        <v>0</v>
      </c>
      <c r="DN39" s="245">
        <v>0</v>
      </c>
      <c r="DO39" s="245">
        <v>26</v>
      </c>
      <c r="DP39" s="245">
        <v>15</v>
      </c>
      <c r="DQ39" s="245">
        <v>15</v>
      </c>
      <c r="DR39" s="245">
        <v>0</v>
      </c>
      <c r="DS39" s="245">
        <v>26</v>
      </c>
      <c r="DT39" s="245">
        <v>26</v>
      </c>
      <c r="DU39" s="245">
        <v>0</v>
      </c>
      <c r="DV39" s="245">
        <v>26</v>
      </c>
      <c r="DW39" s="245">
        <v>561</v>
      </c>
      <c r="DX39" s="245">
        <v>9</v>
      </c>
      <c r="DY39" s="245">
        <v>26</v>
      </c>
      <c r="DZ39" s="245">
        <v>11</v>
      </c>
      <c r="EA39" s="245">
        <v>11</v>
      </c>
      <c r="EB39" s="245">
        <v>11</v>
      </c>
      <c r="EC39" s="245">
        <v>15</v>
      </c>
      <c r="ED39" s="245">
        <v>15</v>
      </c>
      <c r="EE39" s="245">
        <v>0</v>
      </c>
      <c r="EF39" s="245">
        <v>0</v>
      </c>
      <c r="EG39" s="245">
        <v>0</v>
      </c>
      <c r="EH39" s="245">
        <v>0</v>
      </c>
      <c r="EI39" s="245">
        <v>0</v>
      </c>
      <c r="EJ39" s="245">
        <v>0</v>
      </c>
      <c r="EK39" s="245">
        <v>2</v>
      </c>
      <c r="EL39" s="245">
        <v>2</v>
      </c>
      <c r="EM39" s="245">
        <v>11</v>
      </c>
      <c r="EN39" s="245">
        <v>0</v>
      </c>
      <c r="EO39" s="245">
        <v>0</v>
      </c>
      <c r="EP39" s="245">
        <v>0</v>
      </c>
      <c r="EQ39" s="245">
        <v>2</v>
      </c>
      <c r="ER39" s="245">
        <v>26</v>
      </c>
      <c r="ES39" s="244" t="s">
        <v>462</v>
      </c>
      <c r="ET39" s="247">
        <v>2</v>
      </c>
      <c r="EU39" s="243"/>
      <c r="EV39" s="245">
        <v>26</v>
      </c>
      <c r="EW39" s="245">
        <v>0</v>
      </c>
      <c r="EX39" s="245">
        <v>0</v>
      </c>
      <c r="EY39" s="245">
        <v>0</v>
      </c>
      <c r="EZ39" s="245">
        <v>0</v>
      </c>
      <c r="FA39" s="245">
        <v>0</v>
      </c>
      <c r="FB39" s="245">
        <v>0</v>
      </c>
      <c r="FC39" s="245">
        <v>0</v>
      </c>
      <c r="FD39" s="245">
        <v>0</v>
      </c>
      <c r="FE39" s="245">
        <v>0</v>
      </c>
      <c r="FF39" s="245">
        <v>0</v>
      </c>
      <c r="FG39" s="245">
        <v>0</v>
      </c>
      <c r="FH39" s="245">
        <v>0</v>
      </c>
      <c r="FI39" s="245">
        <v>0</v>
      </c>
      <c r="FJ39" s="245">
        <v>0</v>
      </c>
      <c r="FK39" s="245">
        <v>0</v>
      </c>
      <c r="FL39" s="245">
        <v>0</v>
      </c>
      <c r="FM39" s="245">
        <v>0</v>
      </c>
      <c r="FN39" s="245">
        <v>0</v>
      </c>
      <c r="FO39" s="245">
        <v>0</v>
      </c>
      <c r="FP39" s="245">
        <v>0</v>
      </c>
      <c r="FQ39" s="245">
        <v>0</v>
      </c>
      <c r="FR39" s="245">
        <v>26</v>
      </c>
      <c r="FS39" s="245">
        <v>0</v>
      </c>
      <c r="FT39" s="245">
        <v>0</v>
      </c>
      <c r="FU39" s="245">
        <v>0</v>
      </c>
      <c r="FV39" s="245">
        <v>0</v>
      </c>
      <c r="FW39" s="245">
        <v>0</v>
      </c>
      <c r="FX39" s="245">
        <v>0</v>
      </c>
      <c r="FY39" s="245">
        <v>26</v>
      </c>
      <c r="FZ39" s="244" t="s">
        <v>418</v>
      </c>
      <c r="GA39" s="247">
        <v>16</v>
      </c>
      <c r="GB39" s="244" t="s">
        <v>749</v>
      </c>
      <c r="GC39" s="243"/>
      <c r="GD39" s="243"/>
      <c r="GE39" s="243"/>
      <c r="GF39" s="243"/>
      <c r="GG39" s="243"/>
      <c r="GH39" s="243"/>
      <c r="GI39" s="243"/>
      <c r="GJ39" s="243"/>
      <c r="GK39" s="244" t="s">
        <v>423</v>
      </c>
      <c r="GL39" s="247">
        <v>5</v>
      </c>
      <c r="GM39" s="243"/>
      <c r="GN39" s="243"/>
      <c r="GO39" s="243"/>
      <c r="GP39" s="243"/>
      <c r="GQ39" s="243"/>
      <c r="GR39" s="243"/>
      <c r="GS39" s="244" t="s">
        <v>427</v>
      </c>
      <c r="GT39" s="247">
        <v>9</v>
      </c>
      <c r="GU39" s="243"/>
      <c r="GV39" s="243"/>
      <c r="GW39" s="243"/>
      <c r="GX39" s="243"/>
      <c r="GY39" s="243"/>
      <c r="GZ39" s="243"/>
      <c r="HA39" s="243"/>
      <c r="HB39" s="243"/>
      <c r="HC39" s="243"/>
      <c r="HD39" s="243"/>
      <c r="HE39" s="244" t="s">
        <v>433</v>
      </c>
      <c r="HF39" s="247">
        <v>3</v>
      </c>
      <c r="HG39" s="243"/>
      <c r="HH39" s="243"/>
      <c r="HI39" s="243"/>
      <c r="HJ39" s="243"/>
      <c r="HK39" s="243"/>
      <c r="HL39" s="243"/>
      <c r="HM39" s="243"/>
      <c r="HN39" s="243"/>
      <c r="HO39" s="244" t="s">
        <v>462</v>
      </c>
      <c r="HP39" s="247">
        <v>2</v>
      </c>
      <c r="HQ39" s="243"/>
      <c r="HR39" s="243"/>
      <c r="HS39" s="243"/>
      <c r="HT39" s="243"/>
      <c r="HU39" s="243"/>
      <c r="HV39" s="243"/>
      <c r="HW39" s="243"/>
      <c r="HX39" s="244" t="s">
        <v>444</v>
      </c>
      <c r="HY39" s="247">
        <v>2</v>
      </c>
      <c r="HZ39" s="244" t="s">
        <v>445</v>
      </c>
      <c r="IA39" s="247">
        <v>3</v>
      </c>
      <c r="IB39" s="244" t="s">
        <v>446</v>
      </c>
      <c r="IC39" s="247">
        <v>4</v>
      </c>
      <c r="ID39" s="243"/>
      <c r="IE39" s="243"/>
      <c r="IF39" s="245">
        <v>0</v>
      </c>
      <c r="IG39" s="245">
        <v>0</v>
      </c>
      <c r="IH39" s="245">
        <v>0</v>
      </c>
      <c r="II39" s="245">
        <v>0</v>
      </c>
    </row>
    <row r="40" spans="1:243" x14ac:dyDescent="0.2">
      <c r="A40" s="245">
        <v>34</v>
      </c>
      <c r="B40" s="246">
        <v>44049.518692129626</v>
      </c>
      <c r="C40" s="244" t="s">
        <v>750</v>
      </c>
      <c r="D40" s="244" t="s">
        <v>449</v>
      </c>
      <c r="E40" s="244" t="s">
        <v>751</v>
      </c>
      <c r="F40" s="244" t="s">
        <v>750</v>
      </c>
      <c r="G40" s="244" t="s">
        <v>752</v>
      </c>
      <c r="H40" s="244" t="s">
        <v>452</v>
      </c>
      <c r="I40" s="244" t="s">
        <v>453</v>
      </c>
      <c r="J40" s="244" t="s">
        <v>753</v>
      </c>
      <c r="K40" s="244" t="s">
        <v>754</v>
      </c>
      <c r="L40" s="244" t="s">
        <v>755</v>
      </c>
      <c r="M40" s="244" t="s">
        <v>756</v>
      </c>
      <c r="N40" s="244" t="s">
        <v>757</v>
      </c>
      <c r="O40" s="244" t="s">
        <v>758</v>
      </c>
      <c r="P40" s="245">
        <v>2</v>
      </c>
      <c r="Q40" s="245">
        <v>4</v>
      </c>
      <c r="R40" s="243"/>
      <c r="S40" s="245">
        <v>4</v>
      </c>
      <c r="T40" s="243"/>
      <c r="U40" s="243"/>
      <c r="V40" s="243"/>
      <c r="W40" s="243"/>
      <c r="X40" s="245">
        <v>4</v>
      </c>
      <c r="Y40" s="243"/>
      <c r="Z40" s="243"/>
      <c r="AA40" s="243"/>
      <c r="AB40" s="245">
        <v>4</v>
      </c>
      <c r="AC40" s="245">
        <v>0</v>
      </c>
      <c r="AD40" s="245">
        <v>0</v>
      </c>
      <c r="AE40" s="245">
        <v>12</v>
      </c>
      <c r="AF40" s="247">
        <v>2</v>
      </c>
      <c r="AG40" s="245">
        <v>36</v>
      </c>
      <c r="AH40" s="245">
        <v>27</v>
      </c>
      <c r="AI40" s="245">
        <v>0</v>
      </c>
      <c r="AJ40" s="245">
        <v>27</v>
      </c>
      <c r="AK40" s="245">
        <v>4</v>
      </c>
      <c r="AL40" s="245">
        <v>4</v>
      </c>
      <c r="AM40" s="245">
        <v>1</v>
      </c>
      <c r="AN40" s="245">
        <v>1</v>
      </c>
      <c r="AO40" s="245">
        <v>6</v>
      </c>
      <c r="AP40" s="245">
        <v>34</v>
      </c>
      <c r="AQ40" s="245">
        <v>0</v>
      </c>
      <c r="AR40" s="245">
        <v>4</v>
      </c>
      <c r="AS40" s="245">
        <v>1</v>
      </c>
      <c r="AT40" s="245">
        <v>1</v>
      </c>
      <c r="AU40" s="245">
        <v>3</v>
      </c>
      <c r="AV40" s="245">
        <v>0</v>
      </c>
      <c r="AW40" s="245">
        <v>19</v>
      </c>
      <c r="AX40" s="245">
        <v>1</v>
      </c>
      <c r="AY40" s="245">
        <v>2</v>
      </c>
      <c r="AZ40" s="245">
        <v>2</v>
      </c>
      <c r="BA40" s="245">
        <v>0</v>
      </c>
      <c r="BB40" s="245">
        <v>3</v>
      </c>
      <c r="BC40" s="245">
        <v>14</v>
      </c>
      <c r="BD40" s="245">
        <v>13</v>
      </c>
      <c r="BE40" s="245">
        <v>6</v>
      </c>
      <c r="BF40" s="245">
        <v>36</v>
      </c>
      <c r="BG40" s="245">
        <v>34</v>
      </c>
      <c r="BH40" s="245">
        <v>3</v>
      </c>
      <c r="BI40" s="243"/>
      <c r="BJ40" s="243"/>
      <c r="BK40" s="243"/>
      <c r="BL40" s="243"/>
      <c r="BM40" s="243"/>
      <c r="BN40" s="243"/>
      <c r="BO40" s="243"/>
      <c r="BP40" s="243"/>
      <c r="BQ40" s="243"/>
      <c r="BR40" s="243"/>
      <c r="BS40" s="243"/>
      <c r="BT40" s="243"/>
      <c r="BU40" s="243"/>
      <c r="BV40" s="243"/>
      <c r="BW40" s="243"/>
      <c r="BX40" s="245">
        <v>48</v>
      </c>
      <c r="BY40" s="245">
        <v>34</v>
      </c>
      <c r="BZ40" s="245">
        <v>3</v>
      </c>
      <c r="CA40" s="245">
        <v>5</v>
      </c>
      <c r="CB40" s="245">
        <v>4</v>
      </c>
      <c r="CC40" s="245">
        <v>9</v>
      </c>
      <c r="CD40" s="245">
        <v>10</v>
      </c>
      <c r="CE40" s="245">
        <v>3</v>
      </c>
      <c r="CF40" s="243"/>
      <c r="CG40" s="245">
        <v>34</v>
      </c>
      <c r="CH40" s="245">
        <v>0</v>
      </c>
      <c r="CI40" s="245">
        <v>2</v>
      </c>
      <c r="CJ40" s="245">
        <v>10</v>
      </c>
      <c r="CK40" s="245">
        <v>9</v>
      </c>
      <c r="CL40" s="245">
        <v>11</v>
      </c>
      <c r="CM40" s="245">
        <v>10</v>
      </c>
      <c r="CN40" s="245">
        <v>6</v>
      </c>
      <c r="CO40" s="245">
        <v>48</v>
      </c>
      <c r="CP40" s="245">
        <v>1</v>
      </c>
      <c r="CQ40" s="245">
        <v>47</v>
      </c>
      <c r="CR40" s="243"/>
      <c r="CS40" s="245">
        <v>48</v>
      </c>
      <c r="CT40" s="243"/>
      <c r="CU40" s="243"/>
      <c r="CV40" s="243"/>
      <c r="CW40" s="243"/>
      <c r="CX40" s="243"/>
      <c r="CY40" s="245">
        <v>1</v>
      </c>
      <c r="CZ40" s="243"/>
      <c r="DA40" s="243"/>
      <c r="DB40" s="245">
        <v>1</v>
      </c>
      <c r="DC40" s="243"/>
      <c r="DD40" s="243"/>
      <c r="DE40" s="245">
        <v>32</v>
      </c>
      <c r="DF40" s="245">
        <v>3</v>
      </c>
      <c r="DG40" s="245">
        <v>12</v>
      </c>
      <c r="DH40" s="243"/>
      <c r="DI40" s="243"/>
      <c r="DJ40" s="243"/>
      <c r="DK40" s="245">
        <v>47</v>
      </c>
      <c r="DL40" s="247">
        <v>100</v>
      </c>
      <c r="DM40" s="245">
        <v>48</v>
      </c>
      <c r="DN40" s="245">
        <v>1</v>
      </c>
      <c r="DO40" s="245">
        <v>33</v>
      </c>
      <c r="DP40" s="245">
        <v>27</v>
      </c>
      <c r="DQ40" s="245">
        <v>27</v>
      </c>
      <c r="DR40" s="245">
        <v>0</v>
      </c>
      <c r="DS40" s="245">
        <v>36</v>
      </c>
      <c r="DT40" s="245">
        <v>36</v>
      </c>
      <c r="DU40" s="245">
        <v>3</v>
      </c>
      <c r="DV40" s="245">
        <v>33</v>
      </c>
      <c r="DW40" s="245">
        <v>836</v>
      </c>
      <c r="DX40" s="245">
        <v>17</v>
      </c>
      <c r="DY40" s="245">
        <v>28</v>
      </c>
      <c r="DZ40" s="245">
        <v>14</v>
      </c>
      <c r="EA40" s="245">
        <v>14</v>
      </c>
      <c r="EB40" s="245">
        <v>14</v>
      </c>
      <c r="EC40" s="245">
        <v>34</v>
      </c>
      <c r="ED40" s="245">
        <v>34</v>
      </c>
      <c r="EE40" s="245">
        <v>2</v>
      </c>
      <c r="EF40" s="245">
        <v>2</v>
      </c>
      <c r="EG40" s="245">
        <v>31</v>
      </c>
      <c r="EH40" s="245">
        <v>31</v>
      </c>
      <c r="EI40" s="245">
        <v>0</v>
      </c>
      <c r="EJ40" s="245">
        <v>0</v>
      </c>
      <c r="EK40" s="245">
        <v>12</v>
      </c>
      <c r="EL40" s="245">
        <v>12</v>
      </c>
      <c r="EM40" s="245">
        <v>10</v>
      </c>
      <c r="EN40" s="245">
        <v>11</v>
      </c>
      <c r="EO40" s="245">
        <v>0</v>
      </c>
      <c r="EP40" s="245">
        <v>0</v>
      </c>
      <c r="EQ40" s="245">
        <v>1</v>
      </c>
      <c r="ER40" s="245">
        <v>36</v>
      </c>
      <c r="ES40" s="244" t="s">
        <v>460</v>
      </c>
      <c r="ET40" s="247">
        <v>1</v>
      </c>
      <c r="EU40" s="245">
        <v>6</v>
      </c>
      <c r="EV40" s="245">
        <v>12</v>
      </c>
      <c r="EW40" s="245">
        <v>1</v>
      </c>
      <c r="EX40" s="243"/>
      <c r="EY40" s="243"/>
      <c r="EZ40" s="243"/>
      <c r="FA40" s="243"/>
      <c r="FB40" s="243"/>
      <c r="FC40" s="243"/>
      <c r="FD40" s="245">
        <v>1</v>
      </c>
      <c r="FE40" s="245">
        <v>1</v>
      </c>
      <c r="FF40" s="243"/>
      <c r="FG40" s="243"/>
      <c r="FH40" s="245">
        <v>1</v>
      </c>
      <c r="FI40" s="243"/>
      <c r="FJ40" s="243"/>
      <c r="FK40" s="243"/>
      <c r="FL40" s="243"/>
      <c r="FM40" s="243"/>
      <c r="FN40" s="243"/>
      <c r="FO40" s="245">
        <v>1</v>
      </c>
      <c r="FP40" s="245">
        <v>0</v>
      </c>
      <c r="FQ40" s="245">
        <v>1</v>
      </c>
      <c r="FR40" s="245">
        <v>26</v>
      </c>
      <c r="FS40" s="245">
        <v>2</v>
      </c>
      <c r="FT40" s="245">
        <v>1</v>
      </c>
      <c r="FU40" s="245">
        <v>4</v>
      </c>
      <c r="FV40" s="245">
        <v>0</v>
      </c>
      <c r="FW40" s="245">
        <v>1</v>
      </c>
      <c r="FX40" s="243"/>
      <c r="FY40" s="245">
        <v>35</v>
      </c>
      <c r="FZ40" s="244" t="s">
        <v>418</v>
      </c>
      <c r="GA40" s="247">
        <v>16</v>
      </c>
      <c r="GB40" s="244" t="s">
        <v>759</v>
      </c>
      <c r="GC40" s="243"/>
      <c r="GD40" s="243"/>
      <c r="GE40" s="243"/>
      <c r="GF40" s="243"/>
      <c r="GG40" s="243"/>
      <c r="GH40" s="243"/>
      <c r="GI40" s="243"/>
      <c r="GJ40" s="243"/>
      <c r="GK40" s="243"/>
      <c r="GL40" s="243"/>
      <c r="GM40" s="243"/>
      <c r="GN40" s="243"/>
      <c r="GO40" s="243"/>
      <c r="GP40" s="243"/>
      <c r="GQ40" s="243"/>
      <c r="GR40" s="243"/>
      <c r="GS40" s="243"/>
      <c r="GT40" s="243"/>
      <c r="GU40" s="243"/>
      <c r="GV40" s="243"/>
      <c r="GW40" s="244" t="s">
        <v>429</v>
      </c>
      <c r="GX40" s="247">
        <v>11</v>
      </c>
      <c r="GY40" s="243"/>
      <c r="GZ40" s="243"/>
      <c r="HA40" s="243"/>
      <c r="HB40" s="243"/>
      <c r="HC40" s="243"/>
      <c r="HD40" s="243"/>
      <c r="HE40" s="243"/>
      <c r="HF40" s="243"/>
      <c r="HG40" s="244" t="s">
        <v>434</v>
      </c>
      <c r="HH40" s="247">
        <v>4</v>
      </c>
      <c r="HI40" s="243"/>
      <c r="HJ40" s="243"/>
      <c r="HK40" s="243"/>
      <c r="HL40" s="243"/>
      <c r="HM40" s="243"/>
      <c r="HN40" s="243"/>
      <c r="HO40" s="244" t="s">
        <v>462</v>
      </c>
      <c r="HP40" s="247">
        <v>2</v>
      </c>
      <c r="HQ40" s="243"/>
      <c r="HR40" s="243"/>
      <c r="HS40" s="243"/>
      <c r="HT40" s="243"/>
      <c r="HU40" s="243"/>
      <c r="HV40" s="243"/>
      <c r="HW40" s="243"/>
      <c r="HX40" s="243"/>
      <c r="HY40" s="243"/>
      <c r="HZ40" s="243"/>
      <c r="IA40" s="243"/>
      <c r="IB40" s="243"/>
      <c r="IC40" s="243"/>
      <c r="ID40" s="243"/>
      <c r="IE40" s="243"/>
      <c r="IF40" s="243"/>
      <c r="IG40" s="243"/>
      <c r="IH40" s="243"/>
      <c r="II40" s="243"/>
    </row>
    <row r="41" spans="1:243" x14ac:dyDescent="0.2">
      <c r="A41" s="245">
        <v>35</v>
      </c>
      <c r="B41" s="246">
        <v>44049.660092592589</v>
      </c>
      <c r="C41" s="244" t="s">
        <v>760</v>
      </c>
      <c r="D41" s="244" t="s">
        <v>449</v>
      </c>
      <c r="E41" s="244" t="s">
        <v>761</v>
      </c>
      <c r="F41" s="244" t="s">
        <v>760</v>
      </c>
      <c r="G41" s="244" t="s">
        <v>482</v>
      </c>
      <c r="H41" s="244" t="s">
        <v>452</v>
      </c>
      <c r="I41" s="244" t="s">
        <v>453</v>
      </c>
      <c r="J41" s="244" t="s">
        <v>691</v>
      </c>
      <c r="K41" s="244" t="s">
        <v>762</v>
      </c>
      <c r="L41" s="244" t="s">
        <v>763</v>
      </c>
      <c r="M41" s="244" t="s">
        <v>764</v>
      </c>
      <c r="N41" s="244" t="s">
        <v>765</v>
      </c>
      <c r="O41" s="244" t="s">
        <v>766</v>
      </c>
      <c r="P41" s="245">
        <v>2</v>
      </c>
      <c r="Q41" s="245">
        <v>1</v>
      </c>
      <c r="R41" s="245">
        <v>3</v>
      </c>
      <c r="S41" s="245">
        <v>4</v>
      </c>
      <c r="T41" s="245">
        <v>0</v>
      </c>
      <c r="U41" s="245">
        <v>0</v>
      </c>
      <c r="V41" s="243"/>
      <c r="W41" s="245">
        <v>2</v>
      </c>
      <c r="X41" s="245">
        <v>1</v>
      </c>
      <c r="Y41" s="245">
        <v>1</v>
      </c>
      <c r="Z41" s="243"/>
      <c r="AA41" s="243"/>
      <c r="AB41" s="245">
        <v>4</v>
      </c>
      <c r="AC41" s="245">
        <v>1</v>
      </c>
      <c r="AD41" s="245">
        <v>1</v>
      </c>
      <c r="AE41" s="245">
        <v>14</v>
      </c>
      <c r="AF41" s="247">
        <v>1.7</v>
      </c>
      <c r="AG41" s="245">
        <v>59</v>
      </c>
      <c r="AH41" s="245">
        <v>24</v>
      </c>
      <c r="AI41" s="245">
        <v>0</v>
      </c>
      <c r="AJ41" s="245">
        <v>24</v>
      </c>
      <c r="AK41" s="245">
        <v>6</v>
      </c>
      <c r="AL41" s="245">
        <v>3</v>
      </c>
      <c r="AM41" s="245">
        <v>3</v>
      </c>
      <c r="AN41" s="245">
        <v>3</v>
      </c>
      <c r="AO41" s="245">
        <v>12</v>
      </c>
      <c r="AP41" s="245">
        <v>26</v>
      </c>
      <c r="AQ41" s="245">
        <v>11</v>
      </c>
      <c r="AR41" s="245">
        <v>1</v>
      </c>
      <c r="AS41" s="245">
        <v>0</v>
      </c>
      <c r="AT41" s="245">
        <v>0</v>
      </c>
      <c r="AU41" s="245">
        <v>1</v>
      </c>
      <c r="AV41" s="245">
        <v>7</v>
      </c>
      <c r="AW41" s="245">
        <v>3</v>
      </c>
      <c r="AX41" s="245">
        <v>0</v>
      </c>
      <c r="AY41" s="245">
        <v>1</v>
      </c>
      <c r="AZ41" s="245">
        <v>2</v>
      </c>
      <c r="BA41" s="245">
        <v>20</v>
      </c>
      <c r="BB41" s="245">
        <v>18</v>
      </c>
      <c r="BC41" s="245">
        <v>7</v>
      </c>
      <c r="BD41" s="245">
        <v>9</v>
      </c>
      <c r="BE41" s="245">
        <v>5</v>
      </c>
      <c r="BF41" s="245">
        <v>59</v>
      </c>
      <c r="BG41" s="245">
        <v>43</v>
      </c>
      <c r="BH41" s="245">
        <v>18</v>
      </c>
      <c r="BI41" s="243"/>
      <c r="BJ41" s="243"/>
      <c r="BK41" s="245">
        <v>1</v>
      </c>
      <c r="BL41" s="243"/>
      <c r="BM41" s="243"/>
      <c r="BN41" s="243"/>
      <c r="BO41" s="245">
        <v>1</v>
      </c>
      <c r="BP41" s="243"/>
      <c r="BQ41" s="243"/>
      <c r="BR41" s="243"/>
      <c r="BS41" s="243"/>
      <c r="BT41" s="243"/>
      <c r="BU41" s="243"/>
      <c r="BV41" s="245">
        <v>2</v>
      </c>
      <c r="BW41" s="243"/>
      <c r="BX41" s="245">
        <v>80</v>
      </c>
      <c r="BY41" s="245">
        <v>31</v>
      </c>
      <c r="BZ41" s="245">
        <v>6</v>
      </c>
      <c r="CA41" s="245">
        <v>1</v>
      </c>
      <c r="CB41" s="245">
        <v>8</v>
      </c>
      <c r="CC41" s="245">
        <v>7</v>
      </c>
      <c r="CD41" s="245">
        <v>4</v>
      </c>
      <c r="CE41" s="245">
        <v>4</v>
      </c>
      <c r="CF41" s="245">
        <v>1</v>
      </c>
      <c r="CG41" s="245">
        <v>31</v>
      </c>
      <c r="CH41" s="245">
        <v>2</v>
      </c>
      <c r="CI41" s="245">
        <v>5</v>
      </c>
      <c r="CJ41" s="245">
        <v>9</v>
      </c>
      <c r="CK41" s="245">
        <v>17</v>
      </c>
      <c r="CL41" s="245">
        <v>23</v>
      </c>
      <c r="CM41" s="245">
        <v>15</v>
      </c>
      <c r="CN41" s="245">
        <v>9</v>
      </c>
      <c r="CO41" s="245">
        <v>80</v>
      </c>
      <c r="CP41" s="245">
        <v>24</v>
      </c>
      <c r="CQ41" s="245">
        <v>56</v>
      </c>
      <c r="CR41" s="243"/>
      <c r="CS41" s="245">
        <v>80</v>
      </c>
      <c r="CT41" s="243"/>
      <c r="CU41" s="243"/>
      <c r="CV41" s="243"/>
      <c r="CW41" s="243"/>
      <c r="CX41" s="245">
        <v>24</v>
      </c>
      <c r="CY41" s="243"/>
      <c r="CZ41" s="243"/>
      <c r="DA41" s="243"/>
      <c r="DB41" s="245">
        <v>24</v>
      </c>
      <c r="DC41" s="243"/>
      <c r="DD41" s="243"/>
      <c r="DE41" s="245">
        <v>5</v>
      </c>
      <c r="DF41" s="243"/>
      <c r="DG41" s="245">
        <v>47</v>
      </c>
      <c r="DH41" s="245">
        <v>4</v>
      </c>
      <c r="DI41" s="243"/>
      <c r="DJ41" s="243"/>
      <c r="DK41" s="245">
        <v>56</v>
      </c>
      <c r="DL41" s="247">
        <v>95</v>
      </c>
      <c r="DM41" s="245">
        <v>1</v>
      </c>
      <c r="DN41" s="245">
        <v>4</v>
      </c>
      <c r="DO41" s="245">
        <v>57</v>
      </c>
      <c r="DP41" s="245">
        <v>23</v>
      </c>
      <c r="DQ41" s="245">
        <v>20</v>
      </c>
      <c r="DR41" s="245">
        <v>0</v>
      </c>
      <c r="DS41" s="245">
        <v>58</v>
      </c>
      <c r="DT41" s="245">
        <v>45</v>
      </c>
      <c r="DU41" s="245">
        <v>38</v>
      </c>
      <c r="DV41" s="245">
        <v>21</v>
      </c>
      <c r="DW41" s="245">
        <v>958</v>
      </c>
      <c r="DX41" s="245">
        <v>33</v>
      </c>
      <c r="DY41" s="245">
        <v>36</v>
      </c>
      <c r="DZ41" s="245">
        <v>49</v>
      </c>
      <c r="EA41" s="245">
        <v>43</v>
      </c>
      <c r="EB41" s="245">
        <v>40</v>
      </c>
      <c r="EC41" s="245">
        <v>30</v>
      </c>
      <c r="ED41" s="245">
        <v>20</v>
      </c>
      <c r="EE41" s="245">
        <v>2</v>
      </c>
      <c r="EF41" s="245">
        <v>1</v>
      </c>
      <c r="EG41" s="245">
        <v>24</v>
      </c>
      <c r="EH41" s="245">
        <v>6</v>
      </c>
      <c r="EI41" s="245">
        <v>0</v>
      </c>
      <c r="EJ41" s="245">
        <v>0</v>
      </c>
      <c r="EK41" s="245">
        <v>2</v>
      </c>
      <c r="EL41" s="245">
        <v>0</v>
      </c>
      <c r="EM41" s="245">
        <v>9</v>
      </c>
      <c r="EN41" s="245">
        <v>2</v>
      </c>
      <c r="EO41" s="245">
        <v>2</v>
      </c>
      <c r="EP41" s="245">
        <v>2</v>
      </c>
      <c r="EQ41" s="245">
        <v>6</v>
      </c>
      <c r="ER41" s="245">
        <v>48</v>
      </c>
      <c r="ES41" s="244" t="s">
        <v>460</v>
      </c>
      <c r="ET41" s="247">
        <v>1</v>
      </c>
      <c r="EU41" s="245">
        <v>9</v>
      </c>
      <c r="EV41" s="245">
        <v>23</v>
      </c>
      <c r="EW41" s="245">
        <v>5</v>
      </c>
      <c r="EX41" s="243"/>
      <c r="EY41" s="245">
        <v>1</v>
      </c>
      <c r="EZ41" s="245">
        <v>1</v>
      </c>
      <c r="FA41" s="243"/>
      <c r="FB41" s="243"/>
      <c r="FC41" s="245">
        <v>2</v>
      </c>
      <c r="FD41" s="245">
        <v>1</v>
      </c>
      <c r="FE41" s="245">
        <v>5</v>
      </c>
      <c r="FF41" s="245">
        <v>1</v>
      </c>
      <c r="FG41" s="243"/>
      <c r="FH41" s="245">
        <v>1</v>
      </c>
      <c r="FI41" s="243"/>
      <c r="FJ41" s="245">
        <v>1</v>
      </c>
      <c r="FK41" s="243"/>
      <c r="FL41" s="245">
        <v>1</v>
      </c>
      <c r="FM41" s="245">
        <v>1</v>
      </c>
      <c r="FN41" s="243"/>
      <c r="FO41" s="245">
        <v>5</v>
      </c>
      <c r="FP41" s="243"/>
      <c r="FQ41" s="245">
        <v>4</v>
      </c>
      <c r="FR41" s="245">
        <v>19</v>
      </c>
      <c r="FS41" s="245">
        <v>2</v>
      </c>
      <c r="FT41" s="245">
        <v>10</v>
      </c>
      <c r="FU41" s="245">
        <v>11</v>
      </c>
      <c r="FV41" s="245">
        <v>4</v>
      </c>
      <c r="FW41" s="245">
        <v>4</v>
      </c>
      <c r="FX41" s="243"/>
      <c r="FY41" s="245">
        <v>54</v>
      </c>
      <c r="FZ41" s="244" t="s">
        <v>461</v>
      </c>
      <c r="GA41" s="247">
        <v>1</v>
      </c>
      <c r="GB41" s="243"/>
      <c r="GC41" s="243"/>
      <c r="GD41" s="243"/>
      <c r="GE41" s="243"/>
      <c r="GF41" s="243"/>
      <c r="GG41" s="244" t="s">
        <v>421</v>
      </c>
      <c r="GH41" s="247">
        <v>3</v>
      </c>
      <c r="GI41" s="243"/>
      <c r="GJ41" s="243"/>
      <c r="GK41" s="244" t="s">
        <v>423</v>
      </c>
      <c r="GL41" s="247">
        <v>5</v>
      </c>
      <c r="GM41" s="243"/>
      <c r="GN41" s="243"/>
      <c r="GO41" s="243"/>
      <c r="GP41" s="243"/>
      <c r="GQ41" s="243"/>
      <c r="GR41" s="243"/>
      <c r="GS41" s="243"/>
      <c r="GT41" s="243"/>
      <c r="GU41" s="244" t="s">
        <v>428</v>
      </c>
      <c r="GV41" s="247">
        <v>10</v>
      </c>
      <c r="GW41" s="243"/>
      <c r="GX41" s="243"/>
      <c r="GY41" s="243"/>
      <c r="GZ41" s="243"/>
      <c r="HA41" s="244" t="s">
        <v>431</v>
      </c>
      <c r="HB41" s="247">
        <v>1</v>
      </c>
      <c r="HC41" s="243"/>
      <c r="HD41" s="243"/>
      <c r="HE41" s="244" t="s">
        <v>433</v>
      </c>
      <c r="HF41" s="247">
        <v>3</v>
      </c>
      <c r="HG41" s="243"/>
      <c r="HH41" s="243"/>
      <c r="HI41" s="243"/>
      <c r="HJ41" s="243"/>
      <c r="HK41" s="243"/>
      <c r="HL41" s="243"/>
      <c r="HM41" s="243"/>
      <c r="HN41" s="243"/>
      <c r="HO41" s="244" t="s">
        <v>462</v>
      </c>
      <c r="HP41" s="247">
        <v>2</v>
      </c>
      <c r="HQ41" s="243"/>
      <c r="HR41" s="243"/>
      <c r="HS41" s="243"/>
      <c r="HT41" s="243"/>
      <c r="HU41" s="243"/>
      <c r="HV41" s="244" t="s">
        <v>443</v>
      </c>
      <c r="HW41" s="247">
        <v>1</v>
      </c>
      <c r="HX41" s="243"/>
      <c r="HY41" s="243"/>
      <c r="HZ41" s="244" t="s">
        <v>445</v>
      </c>
      <c r="IA41" s="247">
        <v>3</v>
      </c>
      <c r="IB41" s="244" t="s">
        <v>446</v>
      </c>
      <c r="IC41" s="247">
        <v>4</v>
      </c>
      <c r="ID41" s="243"/>
      <c r="IE41" s="243"/>
      <c r="IF41" s="245">
        <v>37</v>
      </c>
      <c r="IG41" s="245">
        <v>50</v>
      </c>
      <c r="IH41" s="245">
        <v>1</v>
      </c>
      <c r="II41" s="245">
        <v>0</v>
      </c>
    </row>
    <row r="42" spans="1:243" x14ac:dyDescent="0.2">
      <c r="A42" s="245">
        <v>36</v>
      </c>
      <c r="B42" s="246">
        <v>44054.488958333328</v>
      </c>
      <c r="C42" s="244" t="s">
        <v>767</v>
      </c>
      <c r="D42" s="244" t="s">
        <v>449</v>
      </c>
      <c r="E42" s="244" t="s">
        <v>768</v>
      </c>
      <c r="F42" s="244" t="s">
        <v>767</v>
      </c>
      <c r="G42" s="244" t="s">
        <v>769</v>
      </c>
      <c r="H42" s="244" t="s">
        <v>452</v>
      </c>
      <c r="I42" s="244" t="s">
        <v>453</v>
      </c>
      <c r="J42" s="243"/>
      <c r="K42" s="244" t="s">
        <v>770</v>
      </c>
      <c r="L42" s="244" t="s">
        <v>771</v>
      </c>
      <c r="M42" s="244" t="s">
        <v>772</v>
      </c>
      <c r="N42" s="244" t="s">
        <v>773</v>
      </c>
      <c r="O42" s="244" t="s">
        <v>774</v>
      </c>
      <c r="P42" s="245">
        <v>4</v>
      </c>
      <c r="Q42" s="245">
        <v>4</v>
      </c>
      <c r="R42" s="245">
        <v>0</v>
      </c>
      <c r="S42" s="245">
        <v>4</v>
      </c>
      <c r="T42" s="245">
        <v>0</v>
      </c>
      <c r="U42" s="245">
        <v>0</v>
      </c>
      <c r="V42" s="245">
        <v>1</v>
      </c>
      <c r="W42" s="243"/>
      <c r="X42" s="243"/>
      <c r="Y42" s="245">
        <v>2</v>
      </c>
      <c r="Z42" s="245">
        <v>1</v>
      </c>
      <c r="AA42" s="243"/>
      <c r="AB42" s="245">
        <v>4</v>
      </c>
      <c r="AC42" s="245">
        <v>0</v>
      </c>
      <c r="AD42" s="245">
        <v>0</v>
      </c>
      <c r="AE42" s="245">
        <v>12</v>
      </c>
      <c r="AF42" s="247">
        <v>2</v>
      </c>
      <c r="AG42" s="245">
        <v>33</v>
      </c>
      <c r="AH42" s="245">
        <v>6</v>
      </c>
      <c r="AI42" s="245">
        <v>5</v>
      </c>
      <c r="AJ42" s="245">
        <v>1</v>
      </c>
      <c r="AK42" s="245">
        <v>4</v>
      </c>
      <c r="AL42" s="245">
        <v>0</v>
      </c>
      <c r="AM42" s="245">
        <v>0</v>
      </c>
      <c r="AN42" s="245">
        <v>0</v>
      </c>
      <c r="AO42" s="245">
        <v>5</v>
      </c>
      <c r="AP42" s="245">
        <v>21</v>
      </c>
      <c r="AQ42" s="245">
        <v>0</v>
      </c>
      <c r="AR42" s="245">
        <v>0</v>
      </c>
      <c r="AS42" s="245">
        <v>0</v>
      </c>
      <c r="AT42" s="245">
        <v>0</v>
      </c>
      <c r="AU42" s="245">
        <v>0</v>
      </c>
      <c r="AV42" s="245">
        <v>0</v>
      </c>
      <c r="AW42" s="245">
        <v>0</v>
      </c>
      <c r="AX42" s="245">
        <v>0</v>
      </c>
      <c r="AY42" s="245">
        <v>0</v>
      </c>
      <c r="AZ42" s="245">
        <v>0</v>
      </c>
      <c r="BA42" s="243"/>
      <c r="BB42" s="243"/>
      <c r="BC42" s="243"/>
      <c r="BD42" s="245">
        <v>33</v>
      </c>
      <c r="BE42" s="243"/>
      <c r="BF42" s="245">
        <v>33</v>
      </c>
      <c r="BG42" s="245">
        <v>33</v>
      </c>
      <c r="BH42" s="243"/>
      <c r="BI42" s="243"/>
      <c r="BJ42" s="243"/>
      <c r="BK42" s="243"/>
      <c r="BL42" s="243"/>
      <c r="BM42" s="243"/>
      <c r="BN42" s="243"/>
      <c r="BO42" s="243"/>
      <c r="BP42" s="243"/>
      <c r="BQ42" s="243"/>
      <c r="BR42" s="243"/>
      <c r="BS42" s="243"/>
      <c r="BT42" s="243"/>
      <c r="BU42" s="243"/>
      <c r="BV42" s="243"/>
      <c r="BW42" s="243"/>
      <c r="BX42" s="245">
        <v>37</v>
      </c>
      <c r="BY42" s="245">
        <v>8</v>
      </c>
      <c r="BZ42" s="245">
        <v>0</v>
      </c>
      <c r="CA42" s="245">
        <v>2</v>
      </c>
      <c r="CB42" s="245">
        <v>3</v>
      </c>
      <c r="CC42" s="245">
        <v>3</v>
      </c>
      <c r="CD42" s="243"/>
      <c r="CE42" s="243"/>
      <c r="CF42" s="243"/>
      <c r="CG42" s="245">
        <v>8</v>
      </c>
      <c r="CH42" s="245">
        <v>6</v>
      </c>
      <c r="CI42" s="245">
        <v>8</v>
      </c>
      <c r="CJ42" s="245">
        <v>10</v>
      </c>
      <c r="CK42" s="245">
        <v>5</v>
      </c>
      <c r="CL42" s="245">
        <v>4</v>
      </c>
      <c r="CM42" s="245">
        <v>3</v>
      </c>
      <c r="CN42" s="245">
        <v>1</v>
      </c>
      <c r="CO42" s="245">
        <v>37</v>
      </c>
      <c r="CP42" s="245">
        <v>0</v>
      </c>
      <c r="CQ42" s="245">
        <v>37</v>
      </c>
      <c r="CR42" s="245">
        <v>0</v>
      </c>
      <c r="CS42" s="245">
        <v>37</v>
      </c>
      <c r="CT42" s="245">
        <v>0</v>
      </c>
      <c r="CU42" s="245">
        <v>0</v>
      </c>
      <c r="CV42" s="245">
        <v>0</v>
      </c>
      <c r="CW42" s="245">
        <v>0</v>
      </c>
      <c r="CX42" s="245">
        <v>0</v>
      </c>
      <c r="CY42" s="245">
        <v>0</v>
      </c>
      <c r="CZ42" s="245">
        <v>0</v>
      </c>
      <c r="DA42" s="245">
        <v>0</v>
      </c>
      <c r="DB42" s="245">
        <v>0</v>
      </c>
      <c r="DC42" s="245">
        <v>3</v>
      </c>
      <c r="DD42" s="245">
        <v>0</v>
      </c>
      <c r="DE42" s="245">
        <v>21</v>
      </c>
      <c r="DF42" s="245">
        <v>4</v>
      </c>
      <c r="DG42" s="245">
        <v>5</v>
      </c>
      <c r="DH42" s="245">
        <v>4</v>
      </c>
      <c r="DI42" s="245">
        <v>0</v>
      </c>
      <c r="DJ42" s="245">
        <v>0</v>
      </c>
      <c r="DK42" s="245">
        <v>37</v>
      </c>
      <c r="DL42" s="247">
        <v>100</v>
      </c>
      <c r="DM42" s="245">
        <v>0</v>
      </c>
      <c r="DN42" s="245">
        <v>0</v>
      </c>
      <c r="DO42" s="245">
        <v>28</v>
      </c>
      <c r="DP42" s="245">
        <v>1</v>
      </c>
      <c r="DQ42" s="245">
        <v>1</v>
      </c>
      <c r="DR42" s="245">
        <v>0</v>
      </c>
      <c r="DS42" s="245">
        <v>33</v>
      </c>
      <c r="DT42" s="245">
        <v>33</v>
      </c>
      <c r="DU42" s="245">
        <v>0</v>
      </c>
      <c r="DV42" s="245">
        <v>33</v>
      </c>
      <c r="DW42" s="245">
        <v>590</v>
      </c>
      <c r="DX42" s="245">
        <v>9</v>
      </c>
      <c r="DY42" s="245">
        <v>33</v>
      </c>
      <c r="DZ42" s="245">
        <v>29</v>
      </c>
      <c r="EA42" s="245">
        <v>29</v>
      </c>
      <c r="EB42" s="245">
        <v>29</v>
      </c>
      <c r="EC42" s="245">
        <v>7</v>
      </c>
      <c r="ED42" s="245">
        <v>7</v>
      </c>
      <c r="EE42" s="245">
        <v>0</v>
      </c>
      <c r="EF42" s="245">
        <v>0</v>
      </c>
      <c r="EG42" s="245">
        <v>1</v>
      </c>
      <c r="EH42" s="245">
        <v>1</v>
      </c>
      <c r="EI42" s="245">
        <v>1</v>
      </c>
      <c r="EJ42" s="245">
        <v>1</v>
      </c>
      <c r="EK42" s="245">
        <v>0</v>
      </c>
      <c r="EL42" s="245">
        <v>0</v>
      </c>
      <c r="EM42" s="245">
        <v>0</v>
      </c>
      <c r="EN42" s="245">
        <v>0</v>
      </c>
      <c r="EO42" s="245">
        <v>0</v>
      </c>
      <c r="EP42" s="245">
        <v>0</v>
      </c>
      <c r="EQ42" s="245">
        <v>0</v>
      </c>
      <c r="ER42" s="245">
        <v>33</v>
      </c>
      <c r="ES42" s="244" t="s">
        <v>462</v>
      </c>
      <c r="ET42" s="247">
        <v>2</v>
      </c>
      <c r="EU42" s="243"/>
      <c r="EV42" s="245">
        <v>33</v>
      </c>
      <c r="EW42" s="245">
        <v>2</v>
      </c>
      <c r="EX42" s="245">
        <v>1</v>
      </c>
      <c r="EY42" s="245">
        <v>0</v>
      </c>
      <c r="EZ42" s="245">
        <v>0</v>
      </c>
      <c r="FA42" s="245">
        <v>1</v>
      </c>
      <c r="FB42" s="245">
        <v>0</v>
      </c>
      <c r="FC42" s="245">
        <v>0</v>
      </c>
      <c r="FD42" s="245">
        <v>0</v>
      </c>
      <c r="FE42" s="245">
        <v>2</v>
      </c>
      <c r="FF42" s="245">
        <v>0</v>
      </c>
      <c r="FG42" s="245">
        <v>2</v>
      </c>
      <c r="FH42" s="245">
        <v>0</v>
      </c>
      <c r="FI42" s="245">
        <v>0</v>
      </c>
      <c r="FJ42" s="245">
        <v>0</v>
      </c>
      <c r="FK42" s="245">
        <v>0</v>
      </c>
      <c r="FL42" s="245">
        <v>0</v>
      </c>
      <c r="FM42" s="245">
        <v>0</v>
      </c>
      <c r="FN42" s="245">
        <v>0</v>
      </c>
      <c r="FO42" s="245">
        <v>2</v>
      </c>
      <c r="FP42" s="245">
        <v>3</v>
      </c>
      <c r="FQ42" s="245">
        <v>8</v>
      </c>
      <c r="FR42" s="245">
        <v>6</v>
      </c>
      <c r="FS42" s="245">
        <v>5</v>
      </c>
      <c r="FT42" s="245">
        <v>3</v>
      </c>
      <c r="FU42" s="245">
        <v>3</v>
      </c>
      <c r="FV42" s="245">
        <v>3</v>
      </c>
      <c r="FW42" s="245">
        <v>0</v>
      </c>
      <c r="FX42" s="245">
        <v>0</v>
      </c>
      <c r="FY42" s="245">
        <v>31</v>
      </c>
      <c r="FZ42" s="244" t="s">
        <v>461</v>
      </c>
      <c r="GA42" s="247">
        <v>1</v>
      </c>
      <c r="GB42" s="243"/>
      <c r="GC42" s="243"/>
      <c r="GD42" s="243"/>
      <c r="GE42" s="243"/>
      <c r="GF42" s="243"/>
      <c r="GG42" s="243"/>
      <c r="GH42" s="243"/>
      <c r="GI42" s="243"/>
      <c r="GJ42" s="243"/>
      <c r="GK42" s="244" t="s">
        <v>423</v>
      </c>
      <c r="GL42" s="247">
        <v>5</v>
      </c>
      <c r="GM42" s="243"/>
      <c r="GN42" s="243"/>
      <c r="GO42" s="243"/>
      <c r="GP42" s="243"/>
      <c r="GQ42" s="243"/>
      <c r="GR42" s="243"/>
      <c r="GS42" s="243"/>
      <c r="GT42" s="243"/>
      <c r="GU42" s="243"/>
      <c r="GV42" s="243"/>
      <c r="GW42" s="243"/>
      <c r="GX42" s="243"/>
      <c r="GY42" s="243"/>
      <c r="GZ42" s="243"/>
      <c r="HA42" s="243"/>
      <c r="HB42" s="243"/>
      <c r="HC42" s="243"/>
      <c r="HD42" s="243"/>
      <c r="HE42" s="244" t="s">
        <v>433</v>
      </c>
      <c r="HF42" s="247">
        <v>3</v>
      </c>
      <c r="HG42" s="243"/>
      <c r="HH42" s="243"/>
      <c r="HI42" s="243"/>
      <c r="HJ42" s="243"/>
      <c r="HK42" s="243"/>
      <c r="HL42" s="243"/>
      <c r="HM42" s="243"/>
      <c r="HN42" s="243"/>
      <c r="HO42" s="244" t="s">
        <v>462</v>
      </c>
      <c r="HP42" s="247">
        <v>2</v>
      </c>
      <c r="HQ42" s="243"/>
      <c r="HR42" s="243"/>
      <c r="HS42" s="243"/>
      <c r="HT42" s="243"/>
      <c r="HU42" s="243"/>
      <c r="HV42" s="243"/>
      <c r="HW42" s="243"/>
      <c r="HX42" s="243"/>
      <c r="HY42" s="243"/>
      <c r="HZ42" s="243"/>
      <c r="IA42" s="243"/>
      <c r="IB42" s="243"/>
      <c r="IC42" s="243"/>
      <c r="ID42" s="243"/>
      <c r="IE42" s="243"/>
      <c r="IF42" s="243"/>
      <c r="IG42" s="243"/>
      <c r="IH42" s="243"/>
      <c r="II42" s="243"/>
    </row>
    <row r="43" spans="1:243" x14ac:dyDescent="0.2">
      <c r="A43" s="245">
        <v>37</v>
      </c>
      <c r="B43" s="246">
        <v>44054.514247685191</v>
      </c>
      <c r="C43" s="244" t="s">
        <v>775</v>
      </c>
      <c r="D43" s="244" t="s">
        <v>449</v>
      </c>
      <c r="E43" s="244" t="s">
        <v>776</v>
      </c>
      <c r="F43" s="244" t="s">
        <v>775</v>
      </c>
      <c r="G43" s="244" t="s">
        <v>563</v>
      </c>
      <c r="H43" s="244" t="s">
        <v>452</v>
      </c>
      <c r="I43" s="244" t="s">
        <v>453</v>
      </c>
      <c r="J43" s="244" t="s">
        <v>538</v>
      </c>
      <c r="K43" s="244" t="s">
        <v>494</v>
      </c>
      <c r="L43" s="244" t="s">
        <v>777</v>
      </c>
      <c r="M43" s="244" t="s">
        <v>778</v>
      </c>
      <c r="N43" s="244" t="s">
        <v>779</v>
      </c>
      <c r="O43" s="244" t="s">
        <v>780</v>
      </c>
      <c r="P43" s="245">
        <v>2</v>
      </c>
      <c r="Q43" s="245">
        <v>1</v>
      </c>
      <c r="R43" s="243"/>
      <c r="S43" s="245">
        <v>1</v>
      </c>
      <c r="T43" s="243"/>
      <c r="U43" s="243"/>
      <c r="V43" s="243"/>
      <c r="W43" s="245">
        <v>1</v>
      </c>
      <c r="X43" s="243"/>
      <c r="Y43" s="243"/>
      <c r="Z43" s="243"/>
      <c r="AA43" s="243"/>
      <c r="AB43" s="245">
        <v>1</v>
      </c>
      <c r="AC43" s="245">
        <v>1</v>
      </c>
      <c r="AD43" s="245">
        <v>1</v>
      </c>
      <c r="AE43" s="245">
        <v>12</v>
      </c>
      <c r="AF43" s="247">
        <v>1</v>
      </c>
      <c r="AG43" s="245">
        <v>21</v>
      </c>
      <c r="AH43" s="245">
        <v>6</v>
      </c>
      <c r="AI43" s="245">
        <v>3</v>
      </c>
      <c r="AJ43" s="245">
        <v>3</v>
      </c>
      <c r="AK43" s="245">
        <v>7</v>
      </c>
      <c r="AL43" s="245">
        <v>3</v>
      </c>
      <c r="AM43" s="245">
        <v>1</v>
      </c>
      <c r="AN43" s="245">
        <v>3</v>
      </c>
      <c r="AO43" s="245">
        <v>3</v>
      </c>
      <c r="AP43" s="245">
        <v>14</v>
      </c>
      <c r="AQ43" s="245">
        <v>1</v>
      </c>
      <c r="AR43" s="245">
        <v>1</v>
      </c>
      <c r="AS43" s="245">
        <v>1</v>
      </c>
      <c r="AT43" s="245">
        <v>1</v>
      </c>
      <c r="AU43" s="245">
        <v>1</v>
      </c>
      <c r="AV43" s="245">
        <v>3</v>
      </c>
      <c r="AW43" s="245">
        <v>3</v>
      </c>
      <c r="AX43" s="245">
        <v>1</v>
      </c>
      <c r="AY43" s="245">
        <v>2</v>
      </c>
      <c r="AZ43" s="245">
        <v>0</v>
      </c>
      <c r="BA43" s="245">
        <v>2</v>
      </c>
      <c r="BB43" s="245">
        <v>5</v>
      </c>
      <c r="BC43" s="245">
        <v>6</v>
      </c>
      <c r="BD43" s="245">
        <v>4</v>
      </c>
      <c r="BE43" s="245">
        <v>4</v>
      </c>
      <c r="BF43" s="245">
        <v>21</v>
      </c>
      <c r="BG43" s="245">
        <v>20</v>
      </c>
      <c r="BH43" s="245">
        <v>3</v>
      </c>
      <c r="BI43" s="243"/>
      <c r="BJ43" s="243"/>
      <c r="BK43" s="243"/>
      <c r="BL43" s="243"/>
      <c r="BM43" s="243"/>
      <c r="BN43" s="243"/>
      <c r="BO43" s="243"/>
      <c r="BP43" s="243"/>
      <c r="BQ43" s="243"/>
      <c r="BR43" s="243"/>
      <c r="BS43" s="243"/>
      <c r="BT43" s="243"/>
      <c r="BU43" s="243"/>
      <c r="BV43" s="243"/>
      <c r="BW43" s="243"/>
      <c r="BX43" s="245">
        <v>19</v>
      </c>
      <c r="BY43" s="245">
        <v>4</v>
      </c>
      <c r="BZ43" s="245">
        <v>2</v>
      </c>
      <c r="CA43" s="245">
        <v>2</v>
      </c>
      <c r="CB43" s="243"/>
      <c r="CC43" s="243"/>
      <c r="CD43" s="243"/>
      <c r="CE43" s="243"/>
      <c r="CF43" s="243"/>
      <c r="CG43" s="245">
        <v>4</v>
      </c>
      <c r="CH43" s="245">
        <v>1</v>
      </c>
      <c r="CI43" s="245">
        <v>7</v>
      </c>
      <c r="CJ43" s="245">
        <v>6</v>
      </c>
      <c r="CK43" s="245">
        <v>3</v>
      </c>
      <c r="CL43" s="245">
        <v>1</v>
      </c>
      <c r="CM43" s="243"/>
      <c r="CN43" s="245">
        <v>1</v>
      </c>
      <c r="CO43" s="245">
        <v>19</v>
      </c>
      <c r="CP43" s="245">
        <v>3</v>
      </c>
      <c r="CQ43" s="245">
        <v>16</v>
      </c>
      <c r="CR43" s="243"/>
      <c r="CS43" s="245">
        <v>19</v>
      </c>
      <c r="CT43" s="243"/>
      <c r="CU43" s="243"/>
      <c r="CV43" s="243"/>
      <c r="CW43" s="243"/>
      <c r="CX43" s="245">
        <v>2</v>
      </c>
      <c r="CY43" s="245">
        <v>1</v>
      </c>
      <c r="CZ43" s="243"/>
      <c r="DA43" s="243"/>
      <c r="DB43" s="245">
        <v>3</v>
      </c>
      <c r="DC43" s="243"/>
      <c r="DD43" s="243"/>
      <c r="DE43" s="245">
        <v>16</v>
      </c>
      <c r="DF43" s="243"/>
      <c r="DG43" s="243"/>
      <c r="DH43" s="243"/>
      <c r="DI43" s="243"/>
      <c r="DJ43" s="243"/>
      <c r="DK43" s="245">
        <v>16</v>
      </c>
      <c r="DL43" s="247">
        <v>100</v>
      </c>
      <c r="DM43" s="245">
        <v>0</v>
      </c>
      <c r="DN43" s="245">
        <v>0</v>
      </c>
      <c r="DO43" s="245">
        <v>6</v>
      </c>
      <c r="DP43" s="245">
        <v>2</v>
      </c>
      <c r="DQ43" s="245">
        <v>1</v>
      </c>
      <c r="DR43" s="245">
        <v>1</v>
      </c>
      <c r="DS43" s="245">
        <v>18</v>
      </c>
      <c r="DT43" s="245">
        <v>0</v>
      </c>
      <c r="DU43" s="245">
        <v>7</v>
      </c>
      <c r="DV43" s="245">
        <v>10</v>
      </c>
      <c r="DW43" s="245">
        <v>91</v>
      </c>
      <c r="DX43" s="245">
        <v>1</v>
      </c>
      <c r="DY43" s="245">
        <v>6</v>
      </c>
      <c r="DZ43" s="245">
        <v>15</v>
      </c>
      <c r="EA43" s="245">
        <v>2</v>
      </c>
      <c r="EB43" s="245">
        <v>2</v>
      </c>
      <c r="EC43" s="245">
        <v>0</v>
      </c>
      <c r="ED43" s="245">
        <v>0</v>
      </c>
      <c r="EE43" s="245">
        <v>0</v>
      </c>
      <c r="EF43" s="245">
        <v>0</v>
      </c>
      <c r="EG43" s="245">
        <v>0</v>
      </c>
      <c r="EH43" s="245">
        <v>0</v>
      </c>
      <c r="EI43" s="245">
        <v>3</v>
      </c>
      <c r="EJ43" s="245">
        <v>3</v>
      </c>
      <c r="EK43" s="245">
        <v>1</v>
      </c>
      <c r="EL43" s="245">
        <v>1</v>
      </c>
      <c r="EM43" s="245">
        <v>8</v>
      </c>
      <c r="EN43" s="245">
        <v>0</v>
      </c>
      <c r="EO43" s="245">
        <v>2</v>
      </c>
      <c r="EP43" s="245">
        <v>3</v>
      </c>
      <c r="EQ43" s="245">
        <v>0</v>
      </c>
      <c r="ER43" s="245">
        <v>9</v>
      </c>
      <c r="ES43" s="244" t="s">
        <v>460</v>
      </c>
      <c r="ET43" s="247">
        <v>1</v>
      </c>
      <c r="EU43" s="245">
        <v>2</v>
      </c>
      <c r="EV43" s="245">
        <v>4</v>
      </c>
      <c r="EW43" s="245">
        <v>19</v>
      </c>
      <c r="EX43" s="245">
        <v>0</v>
      </c>
      <c r="EY43" s="245">
        <v>0</v>
      </c>
      <c r="EZ43" s="245">
        <v>5</v>
      </c>
      <c r="FA43" s="245">
        <v>3</v>
      </c>
      <c r="FB43" s="245">
        <v>0</v>
      </c>
      <c r="FC43" s="245">
        <v>2</v>
      </c>
      <c r="FD43" s="245">
        <v>9</v>
      </c>
      <c r="FE43" s="245">
        <v>19</v>
      </c>
      <c r="FF43" s="245">
        <v>2</v>
      </c>
      <c r="FG43" s="245">
        <v>2</v>
      </c>
      <c r="FH43" s="245">
        <v>5</v>
      </c>
      <c r="FI43" s="245">
        <v>6</v>
      </c>
      <c r="FJ43" s="245">
        <v>3</v>
      </c>
      <c r="FK43" s="245">
        <v>1</v>
      </c>
      <c r="FL43" s="245">
        <v>0</v>
      </c>
      <c r="FM43" s="245">
        <v>0</v>
      </c>
      <c r="FN43" s="245">
        <v>0</v>
      </c>
      <c r="FO43" s="245">
        <v>19</v>
      </c>
      <c r="FP43" s="245">
        <v>2</v>
      </c>
      <c r="FQ43" s="243"/>
      <c r="FR43" s="243"/>
      <c r="FS43" s="243"/>
      <c r="FT43" s="243"/>
      <c r="FU43" s="243"/>
      <c r="FV43" s="243"/>
      <c r="FW43" s="243"/>
      <c r="FX43" s="243"/>
      <c r="FY43" s="245">
        <v>2</v>
      </c>
      <c r="FZ43" s="244" t="s">
        <v>592</v>
      </c>
      <c r="GA43" s="247">
        <v>6</v>
      </c>
      <c r="GB43" s="243"/>
      <c r="GC43" s="243"/>
      <c r="GD43" s="243"/>
      <c r="GE43" s="243"/>
      <c r="GF43" s="243"/>
      <c r="GG43" s="243"/>
      <c r="GH43" s="243"/>
      <c r="GI43" s="243"/>
      <c r="GJ43" s="243"/>
      <c r="GK43" s="243"/>
      <c r="GL43" s="243"/>
      <c r="GM43" s="243"/>
      <c r="GN43" s="243"/>
      <c r="GO43" s="243"/>
      <c r="GP43" s="243"/>
      <c r="GQ43" s="243"/>
      <c r="GR43" s="243"/>
      <c r="GS43" s="243"/>
      <c r="GT43" s="243"/>
      <c r="GU43" s="243"/>
      <c r="GV43" s="243"/>
      <c r="GW43" s="244" t="s">
        <v>429</v>
      </c>
      <c r="GX43" s="247">
        <v>11</v>
      </c>
      <c r="GY43" s="243"/>
      <c r="GZ43" s="243"/>
      <c r="HA43" s="244" t="s">
        <v>431</v>
      </c>
      <c r="HB43" s="247">
        <v>1</v>
      </c>
      <c r="HC43" s="243"/>
      <c r="HD43" s="243"/>
      <c r="HE43" s="244" t="s">
        <v>433</v>
      </c>
      <c r="HF43" s="247">
        <v>3</v>
      </c>
      <c r="HG43" s="243"/>
      <c r="HH43" s="243"/>
      <c r="HI43" s="244" t="s">
        <v>435</v>
      </c>
      <c r="HJ43" s="247">
        <v>5</v>
      </c>
      <c r="HK43" s="243"/>
      <c r="HL43" s="243"/>
      <c r="HM43" s="243"/>
      <c r="HN43" s="243"/>
      <c r="HO43" s="244" t="s">
        <v>462</v>
      </c>
      <c r="HP43" s="247">
        <v>2</v>
      </c>
      <c r="HQ43" s="243"/>
      <c r="HR43" s="243"/>
      <c r="HS43" s="243"/>
      <c r="HT43" s="243"/>
      <c r="HU43" s="243"/>
      <c r="HV43" s="244" t="s">
        <v>443</v>
      </c>
      <c r="HW43" s="247">
        <v>1</v>
      </c>
      <c r="HX43" s="243"/>
      <c r="HY43" s="243"/>
      <c r="HZ43" s="243"/>
      <c r="IA43" s="243"/>
      <c r="IB43" s="244" t="s">
        <v>446</v>
      </c>
      <c r="IC43" s="247">
        <v>4</v>
      </c>
      <c r="ID43" s="243"/>
      <c r="IE43" s="243"/>
      <c r="IF43" s="245">
        <v>2</v>
      </c>
      <c r="IG43" s="245">
        <v>4</v>
      </c>
      <c r="IH43" s="243"/>
      <c r="II43" s="243"/>
    </row>
    <row r="44" spans="1:243" x14ac:dyDescent="0.2">
      <c r="A44" s="245">
        <v>38</v>
      </c>
      <c r="B44" s="246">
        <v>44054.594340277778</v>
      </c>
      <c r="C44" s="244" t="s">
        <v>781</v>
      </c>
      <c r="D44" s="244" t="s">
        <v>449</v>
      </c>
      <c r="E44" s="244" t="s">
        <v>782</v>
      </c>
      <c r="F44" s="244" t="s">
        <v>781</v>
      </c>
      <c r="G44" s="244" t="s">
        <v>783</v>
      </c>
      <c r="H44" s="244" t="s">
        <v>452</v>
      </c>
      <c r="I44" s="244" t="s">
        <v>453</v>
      </c>
      <c r="J44" s="244" t="s">
        <v>784</v>
      </c>
      <c r="K44" s="244" t="s">
        <v>785</v>
      </c>
      <c r="L44" s="244" t="s">
        <v>786</v>
      </c>
      <c r="M44" s="244" t="s">
        <v>787</v>
      </c>
      <c r="N44" s="244" t="s">
        <v>788</v>
      </c>
      <c r="O44" s="244" t="s">
        <v>789</v>
      </c>
      <c r="P44" s="245">
        <v>5</v>
      </c>
      <c r="Q44" s="245">
        <v>2</v>
      </c>
      <c r="R44" s="245">
        <v>0</v>
      </c>
      <c r="S44" s="245">
        <v>2</v>
      </c>
      <c r="T44" s="245">
        <v>0</v>
      </c>
      <c r="U44" s="245">
        <v>0</v>
      </c>
      <c r="V44" s="245">
        <v>0</v>
      </c>
      <c r="W44" s="245">
        <v>0</v>
      </c>
      <c r="X44" s="245">
        <v>2</v>
      </c>
      <c r="Y44" s="245">
        <v>0</v>
      </c>
      <c r="Z44" s="245">
        <v>0</v>
      </c>
      <c r="AA44" s="245">
        <v>0</v>
      </c>
      <c r="AB44" s="245">
        <v>2</v>
      </c>
      <c r="AC44" s="245">
        <v>0</v>
      </c>
      <c r="AD44" s="245">
        <v>0</v>
      </c>
      <c r="AE44" s="245">
        <v>20</v>
      </c>
      <c r="AF44" s="247">
        <v>2</v>
      </c>
      <c r="AG44" s="245">
        <v>28</v>
      </c>
      <c r="AH44" s="245">
        <v>9</v>
      </c>
      <c r="AI44" s="245">
        <v>4</v>
      </c>
      <c r="AJ44" s="245">
        <v>5</v>
      </c>
      <c r="AK44" s="245">
        <v>2</v>
      </c>
      <c r="AL44" s="245">
        <v>1</v>
      </c>
      <c r="AM44" s="245">
        <v>0</v>
      </c>
      <c r="AN44" s="245">
        <v>5</v>
      </c>
      <c r="AO44" s="245">
        <v>2</v>
      </c>
      <c r="AP44" s="245">
        <v>25</v>
      </c>
      <c r="AQ44" s="245">
        <v>0</v>
      </c>
      <c r="AR44" s="245">
        <v>1</v>
      </c>
      <c r="AS44" s="245">
        <v>1</v>
      </c>
      <c r="AT44" s="245">
        <v>2</v>
      </c>
      <c r="AU44" s="245">
        <v>7</v>
      </c>
      <c r="AV44" s="245">
        <v>1</v>
      </c>
      <c r="AW44" s="245">
        <v>2</v>
      </c>
      <c r="AX44" s="245">
        <v>1</v>
      </c>
      <c r="AY44" s="245">
        <v>4</v>
      </c>
      <c r="AZ44" s="245">
        <v>1</v>
      </c>
      <c r="BA44" s="245">
        <v>0</v>
      </c>
      <c r="BB44" s="245">
        <v>0</v>
      </c>
      <c r="BC44" s="245">
        <v>13</v>
      </c>
      <c r="BD44" s="245">
        <v>9</v>
      </c>
      <c r="BE44" s="245">
        <v>6</v>
      </c>
      <c r="BF44" s="245">
        <v>28</v>
      </c>
      <c r="BG44" s="245">
        <v>27</v>
      </c>
      <c r="BH44" s="245">
        <v>1</v>
      </c>
      <c r="BI44" s="245">
        <v>0</v>
      </c>
      <c r="BJ44" s="245">
        <v>0</v>
      </c>
      <c r="BK44" s="245">
        <v>0</v>
      </c>
      <c r="BL44" s="245">
        <v>0</v>
      </c>
      <c r="BM44" s="245">
        <v>0</v>
      </c>
      <c r="BN44" s="245">
        <v>0</v>
      </c>
      <c r="BO44" s="245">
        <v>0</v>
      </c>
      <c r="BP44" s="245">
        <v>0</v>
      </c>
      <c r="BQ44" s="245">
        <v>0</v>
      </c>
      <c r="BR44" s="245">
        <v>0</v>
      </c>
      <c r="BS44" s="245">
        <v>0</v>
      </c>
      <c r="BT44" s="245">
        <v>0</v>
      </c>
      <c r="BU44" s="245">
        <v>0</v>
      </c>
      <c r="BV44" s="243"/>
      <c r="BW44" s="243"/>
      <c r="BX44" s="245">
        <v>39</v>
      </c>
      <c r="BY44" s="245">
        <v>15</v>
      </c>
      <c r="BZ44" s="245">
        <v>3</v>
      </c>
      <c r="CA44" s="245">
        <v>0</v>
      </c>
      <c r="CB44" s="245">
        <v>5</v>
      </c>
      <c r="CC44" s="245">
        <v>2</v>
      </c>
      <c r="CD44" s="245">
        <v>2</v>
      </c>
      <c r="CE44" s="245">
        <v>3</v>
      </c>
      <c r="CF44" s="243"/>
      <c r="CG44" s="245">
        <v>15</v>
      </c>
      <c r="CH44" s="245">
        <v>1</v>
      </c>
      <c r="CI44" s="245">
        <v>3</v>
      </c>
      <c r="CJ44" s="245">
        <v>10</v>
      </c>
      <c r="CK44" s="245">
        <v>7</v>
      </c>
      <c r="CL44" s="245">
        <v>8</v>
      </c>
      <c r="CM44" s="245">
        <v>7</v>
      </c>
      <c r="CN44" s="245">
        <v>3</v>
      </c>
      <c r="CO44" s="245">
        <v>39</v>
      </c>
      <c r="CP44" s="245">
        <v>4</v>
      </c>
      <c r="CQ44" s="245">
        <v>35</v>
      </c>
      <c r="CR44" s="243"/>
      <c r="CS44" s="245">
        <v>39</v>
      </c>
      <c r="CT44" s="245">
        <v>0</v>
      </c>
      <c r="CU44" s="245">
        <v>0</v>
      </c>
      <c r="CV44" s="245">
        <v>1</v>
      </c>
      <c r="CW44" s="245">
        <v>0</v>
      </c>
      <c r="CX44" s="245">
        <v>3</v>
      </c>
      <c r="CY44" s="245">
        <v>0</v>
      </c>
      <c r="CZ44" s="245">
        <v>0</v>
      </c>
      <c r="DA44" s="245">
        <v>0</v>
      </c>
      <c r="DB44" s="245">
        <v>4</v>
      </c>
      <c r="DC44" s="245">
        <v>0</v>
      </c>
      <c r="DD44" s="245">
        <v>0</v>
      </c>
      <c r="DE44" s="245">
        <v>32</v>
      </c>
      <c r="DF44" s="245">
        <v>0</v>
      </c>
      <c r="DG44" s="245">
        <v>2</v>
      </c>
      <c r="DH44" s="245">
        <v>1</v>
      </c>
      <c r="DI44" s="245">
        <v>0</v>
      </c>
      <c r="DJ44" s="245">
        <v>0</v>
      </c>
      <c r="DK44" s="245">
        <v>35</v>
      </c>
      <c r="DL44" s="247">
        <v>100</v>
      </c>
      <c r="DM44" s="245">
        <v>1</v>
      </c>
      <c r="DN44" s="245">
        <v>2</v>
      </c>
      <c r="DO44" s="245">
        <v>23</v>
      </c>
      <c r="DP44" s="245">
        <v>5</v>
      </c>
      <c r="DQ44" s="245">
        <v>3</v>
      </c>
      <c r="DR44" s="245">
        <v>0</v>
      </c>
      <c r="DS44" s="245">
        <v>14</v>
      </c>
      <c r="DT44" s="245">
        <v>12</v>
      </c>
      <c r="DU44" s="245">
        <v>0</v>
      </c>
      <c r="DV44" s="245">
        <v>28</v>
      </c>
      <c r="DW44" s="245">
        <v>360</v>
      </c>
      <c r="DX44" s="245">
        <v>7</v>
      </c>
      <c r="DY44" s="245">
        <v>15</v>
      </c>
      <c r="DZ44" s="245">
        <v>24</v>
      </c>
      <c r="EA44" s="245">
        <v>24</v>
      </c>
      <c r="EB44" s="245">
        <v>24</v>
      </c>
      <c r="EC44" s="245">
        <v>11</v>
      </c>
      <c r="ED44" s="245">
        <v>10</v>
      </c>
      <c r="EE44" s="245">
        <v>1</v>
      </c>
      <c r="EF44" s="245">
        <v>1</v>
      </c>
      <c r="EG44" s="245">
        <v>11</v>
      </c>
      <c r="EH44" s="245">
        <v>7</v>
      </c>
      <c r="EI44" s="245">
        <v>4</v>
      </c>
      <c r="EJ44" s="245">
        <v>4</v>
      </c>
      <c r="EK44" s="245">
        <v>4</v>
      </c>
      <c r="EL44" s="245">
        <v>4</v>
      </c>
      <c r="EM44" s="245">
        <v>3</v>
      </c>
      <c r="EN44" s="245">
        <v>1</v>
      </c>
      <c r="EO44" s="245">
        <v>0</v>
      </c>
      <c r="EP44" s="245">
        <v>0</v>
      </c>
      <c r="EQ44" s="245">
        <v>0</v>
      </c>
      <c r="ER44" s="245">
        <v>24</v>
      </c>
      <c r="ES44" s="244" t="s">
        <v>462</v>
      </c>
      <c r="ET44" s="247">
        <v>2</v>
      </c>
      <c r="EU44" s="243"/>
      <c r="EV44" s="245">
        <v>23</v>
      </c>
      <c r="EW44" s="245">
        <v>9</v>
      </c>
      <c r="EX44" s="245">
        <v>1</v>
      </c>
      <c r="EY44" s="245">
        <v>0</v>
      </c>
      <c r="EZ44" s="245">
        <v>0</v>
      </c>
      <c r="FA44" s="245">
        <v>1</v>
      </c>
      <c r="FB44" s="245">
        <v>3</v>
      </c>
      <c r="FC44" s="245">
        <v>3</v>
      </c>
      <c r="FD44" s="245">
        <v>1</v>
      </c>
      <c r="FE44" s="245">
        <v>9</v>
      </c>
      <c r="FF44" s="245">
        <v>1</v>
      </c>
      <c r="FG44" s="245">
        <v>2</v>
      </c>
      <c r="FH44" s="245">
        <v>1</v>
      </c>
      <c r="FI44" s="245">
        <v>1</v>
      </c>
      <c r="FJ44" s="245">
        <v>3</v>
      </c>
      <c r="FK44" s="245">
        <v>1</v>
      </c>
      <c r="FL44" s="245">
        <v>0</v>
      </c>
      <c r="FM44" s="245">
        <v>0</v>
      </c>
      <c r="FN44" s="245">
        <v>0</v>
      </c>
      <c r="FO44" s="245">
        <v>9</v>
      </c>
      <c r="FP44" s="245">
        <v>0</v>
      </c>
      <c r="FQ44" s="245">
        <v>6</v>
      </c>
      <c r="FR44" s="245">
        <v>3</v>
      </c>
      <c r="FS44" s="245">
        <v>2</v>
      </c>
      <c r="FT44" s="245">
        <v>2</v>
      </c>
      <c r="FU44" s="245">
        <v>2</v>
      </c>
      <c r="FV44" s="245">
        <v>1</v>
      </c>
      <c r="FW44" s="245">
        <v>1</v>
      </c>
      <c r="FX44" s="245">
        <v>2</v>
      </c>
      <c r="FY44" s="245">
        <v>19</v>
      </c>
      <c r="FZ44" s="244" t="s">
        <v>418</v>
      </c>
      <c r="GA44" s="247">
        <v>16</v>
      </c>
      <c r="GB44" s="244" t="s">
        <v>790</v>
      </c>
      <c r="GC44" s="243"/>
      <c r="GD44" s="243"/>
      <c r="GE44" s="243"/>
      <c r="GF44" s="243"/>
      <c r="GG44" s="243"/>
      <c r="GH44" s="243"/>
      <c r="GI44" s="243"/>
      <c r="GJ44" s="243"/>
      <c r="GK44" s="243"/>
      <c r="GL44" s="243"/>
      <c r="GM44" s="243"/>
      <c r="GN44" s="243"/>
      <c r="GO44" s="243"/>
      <c r="GP44" s="243"/>
      <c r="GQ44" s="243"/>
      <c r="GR44" s="243"/>
      <c r="GS44" s="243"/>
      <c r="GT44" s="243"/>
      <c r="GU44" s="243"/>
      <c r="GV44" s="243"/>
      <c r="GW44" s="243"/>
      <c r="GX44" s="243"/>
      <c r="GY44" s="244" t="s">
        <v>791</v>
      </c>
      <c r="GZ44" s="247">
        <v>12</v>
      </c>
      <c r="HA44" s="243"/>
      <c r="HB44" s="243"/>
      <c r="HC44" s="243"/>
      <c r="HD44" s="243"/>
      <c r="HE44" s="244" t="s">
        <v>433</v>
      </c>
      <c r="HF44" s="247">
        <v>3</v>
      </c>
      <c r="HG44" s="243"/>
      <c r="HH44" s="243"/>
      <c r="HI44" s="243"/>
      <c r="HJ44" s="243"/>
      <c r="HK44" s="243"/>
      <c r="HL44" s="243"/>
      <c r="HM44" s="243"/>
      <c r="HN44" s="243"/>
      <c r="HO44" s="244" t="s">
        <v>462</v>
      </c>
      <c r="HP44" s="247">
        <v>2</v>
      </c>
      <c r="HQ44" s="243"/>
      <c r="HR44" s="243"/>
      <c r="HS44" s="243"/>
      <c r="HT44" s="243"/>
      <c r="HU44" s="243"/>
      <c r="HV44" s="243"/>
      <c r="HW44" s="243"/>
      <c r="HX44" s="243"/>
      <c r="HY44" s="243"/>
      <c r="HZ44" s="243"/>
      <c r="IA44" s="243"/>
      <c r="IB44" s="243"/>
      <c r="IC44" s="243"/>
      <c r="ID44" s="243"/>
      <c r="IE44" s="243"/>
      <c r="IF44" s="243"/>
      <c r="IG44" s="243"/>
      <c r="IH44" s="243"/>
      <c r="II44" s="243"/>
    </row>
    <row r="45" spans="1:243" x14ac:dyDescent="0.2">
      <c r="A45" s="245">
        <v>39</v>
      </c>
      <c r="B45" s="246">
        <v>44055.497534722221</v>
      </c>
      <c r="C45" s="244" t="s">
        <v>792</v>
      </c>
      <c r="D45" s="244" t="s">
        <v>449</v>
      </c>
      <c r="E45" s="244" t="s">
        <v>793</v>
      </c>
      <c r="F45" s="244" t="s">
        <v>792</v>
      </c>
      <c r="G45" s="244" t="s">
        <v>794</v>
      </c>
      <c r="H45" s="244" t="s">
        <v>452</v>
      </c>
      <c r="I45" s="244" t="s">
        <v>453</v>
      </c>
      <c r="J45" s="244" t="s">
        <v>795</v>
      </c>
      <c r="K45" s="244" t="s">
        <v>795</v>
      </c>
      <c r="L45" s="244" t="s">
        <v>796</v>
      </c>
      <c r="M45" s="244" t="s">
        <v>797</v>
      </c>
      <c r="N45" s="244" t="s">
        <v>798</v>
      </c>
      <c r="O45" s="244" t="s">
        <v>799</v>
      </c>
      <c r="P45" s="245">
        <v>2</v>
      </c>
      <c r="Q45" s="245">
        <v>2</v>
      </c>
      <c r="R45" s="245">
        <v>0</v>
      </c>
      <c r="S45" s="245">
        <v>2</v>
      </c>
      <c r="T45" s="245">
        <v>0</v>
      </c>
      <c r="U45" s="245">
        <v>0</v>
      </c>
      <c r="V45" s="245">
        <v>0</v>
      </c>
      <c r="W45" s="245">
        <v>2</v>
      </c>
      <c r="X45" s="245">
        <v>0</v>
      </c>
      <c r="Y45" s="245">
        <v>0</v>
      </c>
      <c r="Z45" s="245">
        <v>0</v>
      </c>
      <c r="AA45" s="245">
        <v>0</v>
      </c>
      <c r="AB45" s="245">
        <v>2</v>
      </c>
      <c r="AC45" s="245">
        <v>0</v>
      </c>
      <c r="AD45" s="245">
        <v>0</v>
      </c>
      <c r="AE45" s="245">
        <v>12</v>
      </c>
      <c r="AF45" s="247">
        <v>2</v>
      </c>
      <c r="AG45" s="245">
        <v>26</v>
      </c>
      <c r="AH45" s="245">
        <v>5</v>
      </c>
      <c r="AI45" s="245">
        <v>5</v>
      </c>
      <c r="AJ45" s="245">
        <v>0</v>
      </c>
      <c r="AK45" s="245">
        <v>1</v>
      </c>
      <c r="AL45" s="245">
        <v>0</v>
      </c>
      <c r="AM45" s="245">
        <v>0</v>
      </c>
      <c r="AN45" s="245">
        <v>0</v>
      </c>
      <c r="AO45" s="245">
        <v>1</v>
      </c>
      <c r="AP45" s="245">
        <v>26</v>
      </c>
      <c r="AQ45" s="245">
        <v>0</v>
      </c>
      <c r="AR45" s="245">
        <v>0</v>
      </c>
      <c r="AS45" s="245">
        <v>0</v>
      </c>
      <c r="AT45" s="245">
        <v>0</v>
      </c>
      <c r="AU45" s="245">
        <v>0</v>
      </c>
      <c r="AV45" s="245">
        <v>0</v>
      </c>
      <c r="AW45" s="245">
        <v>0</v>
      </c>
      <c r="AX45" s="245">
        <v>1</v>
      </c>
      <c r="AY45" s="245">
        <v>0</v>
      </c>
      <c r="AZ45" s="245">
        <v>0</v>
      </c>
      <c r="BA45" s="245">
        <v>0</v>
      </c>
      <c r="BB45" s="245">
        <v>0</v>
      </c>
      <c r="BC45" s="245">
        <v>14</v>
      </c>
      <c r="BD45" s="245">
        <v>12</v>
      </c>
      <c r="BE45" s="245">
        <v>0</v>
      </c>
      <c r="BF45" s="245">
        <v>26</v>
      </c>
      <c r="BG45" s="245">
        <v>26</v>
      </c>
      <c r="BH45" s="245">
        <v>0</v>
      </c>
      <c r="BI45" s="245">
        <v>0</v>
      </c>
      <c r="BJ45" s="245">
        <v>0</v>
      </c>
      <c r="BK45" s="245">
        <v>0</v>
      </c>
      <c r="BL45" s="245">
        <v>0</v>
      </c>
      <c r="BM45" s="245">
        <v>0</v>
      </c>
      <c r="BN45" s="245">
        <v>0</v>
      </c>
      <c r="BO45" s="245">
        <v>0</v>
      </c>
      <c r="BP45" s="245">
        <v>0</v>
      </c>
      <c r="BQ45" s="245">
        <v>0</v>
      </c>
      <c r="BR45" s="245">
        <v>0</v>
      </c>
      <c r="BS45" s="245">
        <v>0</v>
      </c>
      <c r="BT45" s="245">
        <v>0</v>
      </c>
      <c r="BU45" s="245">
        <v>0</v>
      </c>
      <c r="BV45" s="245">
        <v>0</v>
      </c>
      <c r="BW45" s="245">
        <v>0</v>
      </c>
      <c r="BX45" s="245">
        <v>26</v>
      </c>
      <c r="BY45" s="245">
        <v>5</v>
      </c>
      <c r="BZ45" s="245">
        <v>0</v>
      </c>
      <c r="CA45" s="245">
        <v>4</v>
      </c>
      <c r="CB45" s="245">
        <v>1</v>
      </c>
      <c r="CC45" s="245">
        <v>0</v>
      </c>
      <c r="CD45" s="245">
        <v>0</v>
      </c>
      <c r="CE45" s="245">
        <v>0</v>
      </c>
      <c r="CF45" s="245">
        <v>0</v>
      </c>
      <c r="CG45" s="245">
        <v>5</v>
      </c>
      <c r="CH45" s="245">
        <v>0</v>
      </c>
      <c r="CI45" s="245">
        <v>1</v>
      </c>
      <c r="CJ45" s="245">
        <v>4</v>
      </c>
      <c r="CK45" s="245">
        <v>9</v>
      </c>
      <c r="CL45" s="245">
        <v>5</v>
      </c>
      <c r="CM45" s="245">
        <v>7</v>
      </c>
      <c r="CN45" s="245">
        <v>0</v>
      </c>
      <c r="CO45" s="245">
        <v>26</v>
      </c>
      <c r="CP45" s="245">
        <v>0</v>
      </c>
      <c r="CQ45" s="245">
        <v>26</v>
      </c>
      <c r="CR45" s="245">
        <v>0</v>
      </c>
      <c r="CS45" s="245">
        <v>26</v>
      </c>
      <c r="CT45" s="245">
        <v>0</v>
      </c>
      <c r="CU45" s="245">
        <v>0</v>
      </c>
      <c r="CV45" s="245">
        <v>0</v>
      </c>
      <c r="CW45" s="245">
        <v>0</v>
      </c>
      <c r="CX45" s="245">
        <v>0</v>
      </c>
      <c r="CY45" s="245">
        <v>0</v>
      </c>
      <c r="CZ45" s="245">
        <v>0</v>
      </c>
      <c r="DA45" s="245">
        <v>0</v>
      </c>
      <c r="DB45" s="245">
        <v>0</v>
      </c>
      <c r="DC45" s="245">
        <v>0</v>
      </c>
      <c r="DD45" s="245">
        <v>0</v>
      </c>
      <c r="DE45" s="245">
        <v>24</v>
      </c>
      <c r="DF45" s="245">
        <v>0</v>
      </c>
      <c r="DG45" s="245">
        <v>0</v>
      </c>
      <c r="DH45" s="245">
        <v>2</v>
      </c>
      <c r="DI45" s="245">
        <v>0</v>
      </c>
      <c r="DJ45" s="245">
        <v>0</v>
      </c>
      <c r="DK45" s="245">
        <v>26</v>
      </c>
      <c r="DL45" s="247">
        <v>100</v>
      </c>
      <c r="DM45" s="245">
        <v>0</v>
      </c>
      <c r="DN45" s="245">
        <v>1</v>
      </c>
      <c r="DO45" s="245">
        <v>21</v>
      </c>
      <c r="DP45" s="245">
        <v>0</v>
      </c>
      <c r="DQ45" s="245">
        <v>0</v>
      </c>
      <c r="DR45" s="245">
        <v>0</v>
      </c>
      <c r="DS45" s="245">
        <v>26</v>
      </c>
      <c r="DT45" s="245">
        <v>26</v>
      </c>
      <c r="DU45" s="245">
        <v>0</v>
      </c>
      <c r="DV45" s="245">
        <v>26</v>
      </c>
      <c r="DW45" s="245">
        <v>461</v>
      </c>
      <c r="DX45" s="245">
        <v>15</v>
      </c>
      <c r="DY45" s="245">
        <v>26</v>
      </c>
      <c r="DZ45" s="245">
        <v>21</v>
      </c>
      <c r="EA45" s="245">
        <v>21</v>
      </c>
      <c r="EB45" s="245">
        <v>21</v>
      </c>
      <c r="EC45" s="245">
        <v>0</v>
      </c>
      <c r="ED45" s="245">
        <v>0</v>
      </c>
      <c r="EE45" s="245">
        <v>0</v>
      </c>
      <c r="EF45" s="245">
        <v>0</v>
      </c>
      <c r="EG45" s="245">
        <v>0</v>
      </c>
      <c r="EH45" s="245">
        <v>0</v>
      </c>
      <c r="EI45" s="245">
        <v>5</v>
      </c>
      <c r="EJ45" s="245">
        <v>5</v>
      </c>
      <c r="EK45" s="245">
        <v>0</v>
      </c>
      <c r="EL45" s="245">
        <v>0</v>
      </c>
      <c r="EM45" s="245">
        <v>1</v>
      </c>
      <c r="EN45" s="245">
        <v>0</v>
      </c>
      <c r="EO45" s="245">
        <v>0</v>
      </c>
      <c r="EP45" s="245">
        <v>0</v>
      </c>
      <c r="EQ45" s="245">
        <v>0</v>
      </c>
      <c r="ER45" s="245">
        <v>26</v>
      </c>
      <c r="ES45" s="244" t="s">
        <v>462</v>
      </c>
      <c r="ET45" s="247">
        <v>2</v>
      </c>
      <c r="EU45" s="243"/>
      <c r="EV45" s="245">
        <v>26</v>
      </c>
      <c r="EW45" s="245">
        <v>12</v>
      </c>
      <c r="EX45" s="245">
        <v>3</v>
      </c>
      <c r="EY45" s="245">
        <v>0</v>
      </c>
      <c r="EZ45" s="245">
        <v>1</v>
      </c>
      <c r="FA45" s="245">
        <v>4</v>
      </c>
      <c r="FB45" s="245">
        <v>1</v>
      </c>
      <c r="FC45" s="245">
        <v>3</v>
      </c>
      <c r="FD45" s="245">
        <v>0</v>
      </c>
      <c r="FE45" s="245">
        <v>12</v>
      </c>
      <c r="FF45" s="245">
        <v>1</v>
      </c>
      <c r="FG45" s="245">
        <v>2</v>
      </c>
      <c r="FH45" s="245">
        <v>0</v>
      </c>
      <c r="FI45" s="245">
        <v>1</v>
      </c>
      <c r="FJ45" s="245">
        <v>2</v>
      </c>
      <c r="FK45" s="245">
        <v>1</v>
      </c>
      <c r="FL45" s="245">
        <v>3</v>
      </c>
      <c r="FM45" s="245">
        <v>2</v>
      </c>
      <c r="FN45" s="245">
        <v>0</v>
      </c>
      <c r="FO45" s="245">
        <v>12</v>
      </c>
      <c r="FP45" s="245">
        <v>0</v>
      </c>
      <c r="FQ45" s="245">
        <v>1</v>
      </c>
      <c r="FR45" s="245">
        <v>4</v>
      </c>
      <c r="FS45" s="245">
        <v>0</v>
      </c>
      <c r="FT45" s="245">
        <v>5</v>
      </c>
      <c r="FU45" s="245">
        <v>1</v>
      </c>
      <c r="FV45" s="245">
        <v>2</v>
      </c>
      <c r="FW45" s="245">
        <v>1</v>
      </c>
      <c r="FX45" s="245">
        <v>0</v>
      </c>
      <c r="FY45" s="245">
        <v>14</v>
      </c>
      <c r="FZ45" s="244" t="s">
        <v>418</v>
      </c>
      <c r="GA45" s="247">
        <v>16</v>
      </c>
      <c r="GB45" s="244" t="s">
        <v>800</v>
      </c>
      <c r="GC45" s="243"/>
      <c r="GD45" s="243"/>
      <c r="GE45" s="243"/>
      <c r="GF45" s="243"/>
      <c r="GG45" s="243"/>
      <c r="GH45" s="243"/>
      <c r="GI45" s="243"/>
      <c r="GJ45" s="243"/>
      <c r="GK45" s="243"/>
      <c r="GL45" s="243"/>
      <c r="GM45" s="243"/>
      <c r="GN45" s="243"/>
      <c r="GO45" s="243"/>
      <c r="GP45" s="243"/>
      <c r="GQ45" s="243"/>
      <c r="GR45" s="243"/>
      <c r="GS45" s="243"/>
      <c r="GT45" s="243"/>
      <c r="GU45" s="243"/>
      <c r="GV45" s="243"/>
      <c r="GW45" s="243"/>
      <c r="GX45" s="243"/>
      <c r="GY45" s="244" t="s">
        <v>801</v>
      </c>
      <c r="GZ45" s="247">
        <v>12</v>
      </c>
      <c r="HA45" s="243"/>
      <c r="HB45" s="243"/>
      <c r="HC45" s="243"/>
      <c r="HD45" s="243"/>
      <c r="HE45" s="244" t="s">
        <v>433</v>
      </c>
      <c r="HF45" s="247">
        <v>3</v>
      </c>
      <c r="HG45" s="243"/>
      <c r="HH45" s="243"/>
      <c r="HI45" s="243"/>
      <c r="HJ45" s="243"/>
      <c r="HK45" s="243"/>
      <c r="HL45" s="243"/>
      <c r="HM45" s="243"/>
      <c r="HN45" s="243"/>
      <c r="HO45" s="244" t="s">
        <v>462</v>
      </c>
      <c r="HP45" s="247">
        <v>2</v>
      </c>
      <c r="HQ45" s="243"/>
      <c r="HR45" s="243"/>
      <c r="HS45" s="243"/>
      <c r="HT45" s="243"/>
      <c r="HU45" s="243"/>
      <c r="HV45" s="243"/>
      <c r="HW45" s="243"/>
      <c r="HX45" s="243"/>
      <c r="HY45" s="243"/>
      <c r="HZ45" s="244" t="s">
        <v>445</v>
      </c>
      <c r="IA45" s="247">
        <v>3</v>
      </c>
      <c r="IB45" s="244" t="s">
        <v>446</v>
      </c>
      <c r="IC45" s="247">
        <v>4</v>
      </c>
      <c r="ID45" s="243"/>
      <c r="IE45" s="243"/>
      <c r="IF45" s="245">
        <v>4</v>
      </c>
      <c r="IG45" s="245">
        <v>4</v>
      </c>
      <c r="IH45" s="245">
        <v>0</v>
      </c>
      <c r="II45" s="245">
        <v>2</v>
      </c>
    </row>
    <row r="46" spans="1:243" x14ac:dyDescent="0.2">
      <c r="A46" s="245">
        <v>40</v>
      </c>
      <c r="B46" s="246">
        <v>44055.515231481477</v>
      </c>
      <c r="C46" s="244" t="s">
        <v>802</v>
      </c>
      <c r="D46" s="244" t="s">
        <v>449</v>
      </c>
      <c r="E46" s="244" t="s">
        <v>803</v>
      </c>
      <c r="F46" s="244" t="s">
        <v>802</v>
      </c>
      <c r="G46" s="244" t="s">
        <v>635</v>
      </c>
      <c r="H46" s="244" t="s">
        <v>452</v>
      </c>
      <c r="I46" s="244" t="s">
        <v>453</v>
      </c>
      <c r="J46" s="244" t="s">
        <v>691</v>
      </c>
      <c r="K46" s="244" t="s">
        <v>691</v>
      </c>
      <c r="L46" s="244" t="s">
        <v>804</v>
      </c>
      <c r="M46" s="244" t="s">
        <v>805</v>
      </c>
      <c r="N46" s="244" t="s">
        <v>806</v>
      </c>
      <c r="O46" s="244" t="s">
        <v>807</v>
      </c>
      <c r="P46" s="245">
        <v>2</v>
      </c>
      <c r="Q46" s="245">
        <v>3</v>
      </c>
      <c r="R46" s="245">
        <v>0</v>
      </c>
      <c r="S46" s="245">
        <v>3</v>
      </c>
      <c r="T46" s="243"/>
      <c r="U46" s="245">
        <v>1</v>
      </c>
      <c r="V46" s="243"/>
      <c r="W46" s="243"/>
      <c r="X46" s="245">
        <v>2</v>
      </c>
      <c r="Y46" s="243"/>
      <c r="Z46" s="243"/>
      <c r="AA46" s="243"/>
      <c r="AB46" s="245">
        <v>3</v>
      </c>
      <c r="AC46" s="245">
        <v>1</v>
      </c>
      <c r="AD46" s="245">
        <v>1</v>
      </c>
      <c r="AE46" s="245">
        <v>15</v>
      </c>
      <c r="AF46" s="247">
        <v>2</v>
      </c>
      <c r="AG46" s="245">
        <v>50</v>
      </c>
      <c r="AH46" s="245">
        <v>15</v>
      </c>
      <c r="AI46" s="245">
        <v>0</v>
      </c>
      <c r="AJ46" s="245">
        <v>15</v>
      </c>
      <c r="AK46" s="245">
        <v>9</v>
      </c>
      <c r="AL46" s="245">
        <v>3</v>
      </c>
      <c r="AM46" s="245">
        <v>4</v>
      </c>
      <c r="AN46" s="245">
        <v>7</v>
      </c>
      <c r="AO46" s="245">
        <v>14</v>
      </c>
      <c r="AP46" s="245">
        <v>37</v>
      </c>
      <c r="AQ46" s="245">
        <v>0</v>
      </c>
      <c r="AR46" s="245">
        <v>4</v>
      </c>
      <c r="AS46" s="245">
        <v>1</v>
      </c>
      <c r="AT46" s="245">
        <v>4</v>
      </c>
      <c r="AU46" s="245">
        <v>5</v>
      </c>
      <c r="AV46" s="245">
        <v>4</v>
      </c>
      <c r="AW46" s="245">
        <v>0</v>
      </c>
      <c r="AX46" s="245">
        <v>1</v>
      </c>
      <c r="AY46" s="245">
        <v>2</v>
      </c>
      <c r="AZ46" s="245">
        <v>0</v>
      </c>
      <c r="BA46" s="245">
        <v>6</v>
      </c>
      <c r="BB46" s="245">
        <v>15</v>
      </c>
      <c r="BC46" s="245">
        <v>20</v>
      </c>
      <c r="BD46" s="245">
        <v>3</v>
      </c>
      <c r="BE46" s="245">
        <v>6</v>
      </c>
      <c r="BF46" s="245">
        <v>50</v>
      </c>
      <c r="BG46" s="245">
        <v>40</v>
      </c>
      <c r="BH46" s="245">
        <v>10</v>
      </c>
      <c r="BI46" s="243"/>
      <c r="BJ46" s="243"/>
      <c r="BK46" s="243"/>
      <c r="BL46" s="243"/>
      <c r="BM46" s="243"/>
      <c r="BN46" s="243"/>
      <c r="BO46" s="243"/>
      <c r="BP46" s="243"/>
      <c r="BQ46" s="243"/>
      <c r="BR46" s="243"/>
      <c r="BS46" s="243"/>
      <c r="BT46" s="243"/>
      <c r="BU46" s="243"/>
      <c r="BV46" s="243"/>
      <c r="BW46" s="243"/>
      <c r="BX46" s="245">
        <v>62</v>
      </c>
      <c r="BY46" s="245">
        <v>20</v>
      </c>
      <c r="BZ46" s="245">
        <v>4</v>
      </c>
      <c r="CA46" s="245">
        <v>1</v>
      </c>
      <c r="CB46" s="245">
        <v>6</v>
      </c>
      <c r="CC46" s="245">
        <v>3</v>
      </c>
      <c r="CD46" s="245">
        <v>4</v>
      </c>
      <c r="CE46" s="245">
        <v>1</v>
      </c>
      <c r="CF46" s="245">
        <v>1</v>
      </c>
      <c r="CG46" s="245">
        <v>20</v>
      </c>
      <c r="CH46" s="245">
        <v>0</v>
      </c>
      <c r="CI46" s="245">
        <v>3</v>
      </c>
      <c r="CJ46" s="245">
        <v>10</v>
      </c>
      <c r="CK46" s="245">
        <v>15</v>
      </c>
      <c r="CL46" s="245">
        <v>16</v>
      </c>
      <c r="CM46" s="245">
        <v>8</v>
      </c>
      <c r="CN46" s="245">
        <v>10</v>
      </c>
      <c r="CO46" s="245">
        <v>62</v>
      </c>
      <c r="CP46" s="245">
        <v>16</v>
      </c>
      <c r="CQ46" s="245">
        <v>46</v>
      </c>
      <c r="CR46" s="243"/>
      <c r="CS46" s="245">
        <v>62</v>
      </c>
      <c r="CT46" s="243"/>
      <c r="CU46" s="243"/>
      <c r="CV46" s="243"/>
      <c r="CW46" s="243"/>
      <c r="CX46" s="245">
        <v>7</v>
      </c>
      <c r="CY46" s="245">
        <v>2</v>
      </c>
      <c r="CZ46" s="243"/>
      <c r="DA46" s="245">
        <v>7</v>
      </c>
      <c r="DB46" s="245">
        <v>16</v>
      </c>
      <c r="DC46" s="243"/>
      <c r="DD46" s="243"/>
      <c r="DE46" s="245">
        <v>7</v>
      </c>
      <c r="DF46" s="243"/>
      <c r="DG46" s="245">
        <v>36</v>
      </c>
      <c r="DH46" s="245">
        <v>3</v>
      </c>
      <c r="DI46" s="243"/>
      <c r="DJ46" s="243"/>
      <c r="DK46" s="245">
        <v>46</v>
      </c>
      <c r="DL46" s="247">
        <v>100</v>
      </c>
      <c r="DM46" s="245">
        <v>0</v>
      </c>
      <c r="DN46" s="245">
        <v>0</v>
      </c>
      <c r="DO46" s="245">
        <v>43</v>
      </c>
      <c r="DP46" s="245">
        <v>15</v>
      </c>
      <c r="DQ46" s="245">
        <v>13</v>
      </c>
      <c r="DR46" s="245">
        <v>0</v>
      </c>
      <c r="DS46" s="245">
        <v>46</v>
      </c>
      <c r="DT46" s="245">
        <v>20</v>
      </c>
      <c r="DU46" s="245">
        <v>13</v>
      </c>
      <c r="DV46" s="245">
        <v>10</v>
      </c>
      <c r="DW46" s="245">
        <v>399</v>
      </c>
      <c r="DX46" s="245">
        <v>18</v>
      </c>
      <c r="DY46" s="245">
        <v>19</v>
      </c>
      <c r="DZ46" s="245">
        <v>42</v>
      </c>
      <c r="EA46" s="245">
        <v>30</v>
      </c>
      <c r="EB46" s="245">
        <v>36</v>
      </c>
      <c r="EC46" s="245">
        <v>19</v>
      </c>
      <c r="ED46" s="245">
        <v>17</v>
      </c>
      <c r="EE46" s="245">
        <v>3</v>
      </c>
      <c r="EF46" s="245">
        <v>3</v>
      </c>
      <c r="EG46" s="245">
        <v>15</v>
      </c>
      <c r="EH46" s="245">
        <v>13</v>
      </c>
      <c r="EI46" s="245">
        <v>0</v>
      </c>
      <c r="EJ46" s="245">
        <v>0</v>
      </c>
      <c r="EK46" s="245">
        <v>3</v>
      </c>
      <c r="EL46" s="245">
        <v>2</v>
      </c>
      <c r="EM46" s="245">
        <v>2</v>
      </c>
      <c r="EN46" s="245">
        <v>0</v>
      </c>
      <c r="EO46" s="245">
        <v>0</v>
      </c>
      <c r="EP46" s="245">
        <v>0</v>
      </c>
      <c r="EQ46" s="245">
        <v>0</v>
      </c>
      <c r="ER46" s="245">
        <v>30</v>
      </c>
      <c r="ES46" s="244" t="s">
        <v>462</v>
      </c>
      <c r="ET46" s="247">
        <v>2</v>
      </c>
      <c r="EU46" s="243"/>
      <c r="EV46" s="245">
        <v>25</v>
      </c>
      <c r="EW46" s="245">
        <v>6</v>
      </c>
      <c r="EX46" s="243"/>
      <c r="EY46" s="243"/>
      <c r="EZ46" s="245">
        <v>2</v>
      </c>
      <c r="FA46" s="245">
        <v>2</v>
      </c>
      <c r="FB46" s="243"/>
      <c r="FC46" s="243"/>
      <c r="FD46" s="245">
        <v>2</v>
      </c>
      <c r="FE46" s="245">
        <v>6</v>
      </c>
      <c r="FF46" s="245">
        <v>2</v>
      </c>
      <c r="FG46" s="245">
        <v>1</v>
      </c>
      <c r="FH46" s="245">
        <v>1</v>
      </c>
      <c r="FI46" s="245">
        <v>2</v>
      </c>
      <c r="FJ46" s="243"/>
      <c r="FK46" s="243"/>
      <c r="FL46" s="243"/>
      <c r="FM46" s="243"/>
      <c r="FN46" s="243"/>
      <c r="FO46" s="245">
        <v>6</v>
      </c>
      <c r="FP46" s="243"/>
      <c r="FQ46" s="245">
        <v>4</v>
      </c>
      <c r="FR46" s="245">
        <v>8</v>
      </c>
      <c r="FS46" s="245">
        <v>8</v>
      </c>
      <c r="FT46" s="245">
        <v>9</v>
      </c>
      <c r="FU46" s="245">
        <v>6</v>
      </c>
      <c r="FV46" s="245">
        <v>5</v>
      </c>
      <c r="FW46" s="245">
        <v>4</v>
      </c>
      <c r="FX46" s="243"/>
      <c r="FY46" s="245">
        <v>44</v>
      </c>
      <c r="FZ46" s="244" t="s">
        <v>461</v>
      </c>
      <c r="GA46" s="247">
        <v>1</v>
      </c>
      <c r="GB46" s="243"/>
      <c r="GC46" s="243"/>
      <c r="GD46" s="243"/>
      <c r="GE46" s="243"/>
      <c r="GF46" s="243"/>
      <c r="GG46" s="243"/>
      <c r="GH46" s="243"/>
      <c r="GI46" s="243"/>
      <c r="GJ46" s="243"/>
      <c r="GK46" s="244" t="s">
        <v>423</v>
      </c>
      <c r="GL46" s="247">
        <v>5</v>
      </c>
      <c r="GM46" s="243"/>
      <c r="GN46" s="243"/>
      <c r="GO46" s="243"/>
      <c r="GP46" s="243"/>
      <c r="GQ46" s="243"/>
      <c r="GR46" s="243"/>
      <c r="GS46" s="243"/>
      <c r="GT46" s="243"/>
      <c r="GU46" s="244" t="s">
        <v>428</v>
      </c>
      <c r="GV46" s="247">
        <v>10</v>
      </c>
      <c r="GW46" s="243"/>
      <c r="GX46" s="243"/>
      <c r="GY46" s="243"/>
      <c r="GZ46" s="243"/>
      <c r="HA46" s="244" t="s">
        <v>431</v>
      </c>
      <c r="HB46" s="247">
        <v>1</v>
      </c>
      <c r="HC46" s="243"/>
      <c r="HD46" s="243"/>
      <c r="HE46" s="244" t="s">
        <v>433</v>
      </c>
      <c r="HF46" s="247">
        <v>3</v>
      </c>
      <c r="HG46" s="243"/>
      <c r="HH46" s="243"/>
      <c r="HI46" s="243"/>
      <c r="HJ46" s="243"/>
      <c r="HK46" s="243"/>
      <c r="HL46" s="243"/>
      <c r="HM46" s="243"/>
      <c r="HN46" s="243"/>
      <c r="HO46" s="244" t="s">
        <v>462</v>
      </c>
      <c r="HP46" s="247">
        <v>2</v>
      </c>
      <c r="HQ46" s="243"/>
      <c r="HR46" s="243"/>
      <c r="HS46" s="243"/>
      <c r="HT46" s="243"/>
      <c r="HU46" s="243"/>
      <c r="HV46" s="243"/>
      <c r="HW46" s="243"/>
      <c r="HX46" s="243"/>
      <c r="HY46" s="243"/>
      <c r="HZ46" s="243"/>
      <c r="IA46" s="243"/>
      <c r="IB46" s="244" t="s">
        <v>446</v>
      </c>
      <c r="IC46" s="247">
        <v>4</v>
      </c>
      <c r="ID46" s="244" t="s">
        <v>808</v>
      </c>
      <c r="IE46" s="247">
        <v>5</v>
      </c>
      <c r="IF46" s="245">
        <v>49</v>
      </c>
      <c r="IG46" s="245">
        <v>55</v>
      </c>
      <c r="IH46" s="245">
        <v>0</v>
      </c>
      <c r="II46" s="245">
        <v>0</v>
      </c>
    </row>
    <row r="47" spans="1:243" x14ac:dyDescent="0.2">
      <c r="A47" s="245">
        <v>41</v>
      </c>
      <c r="B47" s="246">
        <v>44062.554988425924</v>
      </c>
      <c r="C47" s="244" t="s">
        <v>809</v>
      </c>
      <c r="D47" s="244" t="s">
        <v>449</v>
      </c>
      <c r="E47" s="244" t="s">
        <v>810</v>
      </c>
      <c r="F47" s="244" t="s">
        <v>809</v>
      </c>
      <c r="G47" s="244" t="s">
        <v>811</v>
      </c>
      <c r="H47" s="244" t="s">
        <v>452</v>
      </c>
      <c r="I47" s="244" t="s">
        <v>453</v>
      </c>
      <c r="J47" s="244" t="s">
        <v>466</v>
      </c>
      <c r="K47" s="244" t="s">
        <v>611</v>
      </c>
      <c r="L47" s="244" t="s">
        <v>666</v>
      </c>
      <c r="M47" s="244" t="s">
        <v>812</v>
      </c>
      <c r="N47" s="244" t="s">
        <v>813</v>
      </c>
      <c r="O47" s="244" t="s">
        <v>814</v>
      </c>
      <c r="P47" s="245">
        <v>2</v>
      </c>
      <c r="Q47" s="245">
        <v>2</v>
      </c>
      <c r="R47" s="245">
        <v>0</v>
      </c>
      <c r="S47" s="245">
        <v>2</v>
      </c>
      <c r="T47" s="243"/>
      <c r="U47" s="243"/>
      <c r="V47" s="243"/>
      <c r="W47" s="243"/>
      <c r="X47" s="245">
        <v>2</v>
      </c>
      <c r="Y47" s="243"/>
      <c r="Z47" s="243"/>
      <c r="AA47" s="243"/>
      <c r="AB47" s="245">
        <v>2</v>
      </c>
      <c r="AC47" s="245">
        <v>1</v>
      </c>
      <c r="AD47" s="245">
        <v>1</v>
      </c>
      <c r="AE47" s="245">
        <v>20</v>
      </c>
      <c r="AF47" s="247">
        <v>1</v>
      </c>
      <c r="AG47" s="245">
        <v>40</v>
      </c>
      <c r="AH47" s="245">
        <v>33</v>
      </c>
      <c r="AI47" s="245">
        <v>1</v>
      </c>
      <c r="AJ47" s="245">
        <v>17</v>
      </c>
      <c r="AK47" s="245">
        <v>0</v>
      </c>
      <c r="AL47" s="245">
        <v>40</v>
      </c>
      <c r="AM47" s="245">
        <v>4</v>
      </c>
      <c r="AN47" s="245">
        <v>7</v>
      </c>
      <c r="AO47" s="245">
        <v>3</v>
      </c>
      <c r="AP47" s="245">
        <v>13</v>
      </c>
      <c r="AQ47" s="245">
        <v>0</v>
      </c>
      <c r="AR47" s="245">
        <v>0</v>
      </c>
      <c r="AS47" s="245">
        <v>2</v>
      </c>
      <c r="AT47" s="245">
        <v>1</v>
      </c>
      <c r="AU47" s="245">
        <v>0</v>
      </c>
      <c r="AV47" s="245">
        <v>0</v>
      </c>
      <c r="AW47" s="245">
        <v>0</v>
      </c>
      <c r="AX47" s="245">
        <v>0</v>
      </c>
      <c r="AY47" s="245">
        <v>3</v>
      </c>
      <c r="AZ47" s="245">
        <v>0</v>
      </c>
      <c r="BA47" s="245">
        <v>0</v>
      </c>
      <c r="BB47" s="245">
        <v>19</v>
      </c>
      <c r="BC47" s="245">
        <v>10</v>
      </c>
      <c r="BD47" s="245">
        <v>4</v>
      </c>
      <c r="BE47" s="245">
        <v>7</v>
      </c>
      <c r="BF47" s="245">
        <v>40</v>
      </c>
      <c r="BG47" s="245">
        <v>40</v>
      </c>
      <c r="BH47" s="245">
        <v>9</v>
      </c>
      <c r="BI47" s="243"/>
      <c r="BJ47" s="243"/>
      <c r="BK47" s="243"/>
      <c r="BL47" s="243"/>
      <c r="BM47" s="243"/>
      <c r="BN47" s="243"/>
      <c r="BO47" s="243"/>
      <c r="BP47" s="243"/>
      <c r="BQ47" s="243"/>
      <c r="BR47" s="243"/>
      <c r="BS47" s="243"/>
      <c r="BT47" s="243"/>
      <c r="BU47" s="243"/>
      <c r="BV47" s="243"/>
      <c r="BW47" s="243"/>
      <c r="BX47" s="245">
        <v>49</v>
      </c>
      <c r="BY47" s="245">
        <v>24</v>
      </c>
      <c r="BZ47" s="245">
        <v>0</v>
      </c>
      <c r="CA47" s="245">
        <v>1</v>
      </c>
      <c r="CB47" s="245">
        <v>4</v>
      </c>
      <c r="CC47" s="245">
        <v>5</v>
      </c>
      <c r="CD47" s="245">
        <v>6</v>
      </c>
      <c r="CE47" s="245">
        <v>11</v>
      </c>
      <c r="CF47" s="245">
        <v>12</v>
      </c>
      <c r="CG47" s="245">
        <v>39</v>
      </c>
      <c r="CH47" s="245">
        <v>0</v>
      </c>
      <c r="CI47" s="245">
        <v>1</v>
      </c>
      <c r="CJ47" s="245">
        <v>4</v>
      </c>
      <c r="CK47" s="245">
        <v>5</v>
      </c>
      <c r="CL47" s="245">
        <v>8</v>
      </c>
      <c r="CM47" s="245">
        <v>13</v>
      </c>
      <c r="CN47" s="245">
        <v>18</v>
      </c>
      <c r="CO47" s="245">
        <v>49</v>
      </c>
      <c r="CP47" s="245">
        <v>10</v>
      </c>
      <c r="CQ47" s="245">
        <v>37</v>
      </c>
      <c r="CR47" s="245">
        <v>2</v>
      </c>
      <c r="CS47" s="245">
        <v>49</v>
      </c>
      <c r="CT47" s="245">
        <v>0</v>
      </c>
      <c r="CU47" s="245">
        <v>0</v>
      </c>
      <c r="CV47" s="245">
        <v>0</v>
      </c>
      <c r="CW47" s="245">
        <v>0</v>
      </c>
      <c r="CX47" s="245">
        <v>5</v>
      </c>
      <c r="CY47" s="245">
        <v>5</v>
      </c>
      <c r="CZ47" s="245">
        <v>0</v>
      </c>
      <c r="DA47" s="245">
        <v>0</v>
      </c>
      <c r="DB47" s="245">
        <v>10</v>
      </c>
      <c r="DC47" s="245">
        <v>1</v>
      </c>
      <c r="DD47" s="245">
        <v>0</v>
      </c>
      <c r="DE47" s="245">
        <v>12</v>
      </c>
      <c r="DF47" s="245">
        <v>0</v>
      </c>
      <c r="DG47" s="245">
        <v>21</v>
      </c>
      <c r="DH47" s="245">
        <v>3</v>
      </c>
      <c r="DI47" s="245">
        <v>0</v>
      </c>
      <c r="DJ47" s="245">
        <v>0</v>
      </c>
      <c r="DK47" s="245">
        <v>37</v>
      </c>
      <c r="DL47" s="247">
        <v>100</v>
      </c>
      <c r="DM47" s="245">
        <v>0</v>
      </c>
      <c r="DN47" s="245">
        <v>0</v>
      </c>
      <c r="DO47" s="245">
        <v>33</v>
      </c>
      <c r="DP47" s="245">
        <v>17</v>
      </c>
      <c r="DQ47" s="245">
        <v>11</v>
      </c>
      <c r="DR47" s="245">
        <v>0</v>
      </c>
      <c r="DS47" s="245">
        <v>32</v>
      </c>
      <c r="DT47" s="245">
        <v>12</v>
      </c>
      <c r="DU47" s="245">
        <v>12</v>
      </c>
      <c r="DV47" s="245">
        <v>10</v>
      </c>
      <c r="DW47" s="245">
        <v>331</v>
      </c>
      <c r="DX47" s="245">
        <v>12</v>
      </c>
      <c r="DY47" s="245">
        <v>17</v>
      </c>
      <c r="DZ47" s="245">
        <v>25</v>
      </c>
      <c r="EA47" s="245">
        <v>25</v>
      </c>
      <c r="EB47" s="245">
        <v>23</v>
      </c>
      <c r="EC47" s="245">
        <v>24</v>
      </c>
      <c r="ED47" s="245">
        <v>9</v>
      </c>
      <c r="EE47" s="245">
        <v>0</v>
      </c>
      <c r="EF47" s="245">
        <v>0</v>
      </c>
      <c r="EG47" s="245">
        <v>24</v>
      </c>
      <c r="EH47" s="245">
        <v>15</v>
      </c>
      <c r="EI47" s="245">
        <v>0</v>
      </c>
      <c r="EJ47" s="245">
        <v>0</v>
      </c>
      <c r="EK47" s="245">
        <v>0</v>
      </c>
      <c r="EL47" s="245">
        <v>0</v>
      </c>
      <c r="EM47" s="245">
        <v>9</v>
      </c>
      <c r="EN47" s="245">
        <v>10</v>
      </c>
      <c r="EO47" s="245">
        <v>9</v>
      </c>
      <c r="EP47" s="245">
        <v>3</v>
      </c>
      <c r="EQ47" s="245">
        <v>0</v>
      </c>
      <c r="ER47" s="245">
        <v>29</v>
      </c>
      <c r="ES47" s="244" t="s">
        <v>462</v>
      </c>
      <c r="ET47" s="247">
        <v>2</v>
      </c>
      <c r="EU47" s="243"/>
      <c r="EV47" s="245">
        <v>20</v>
      </c>
      <c r="EW47" s="245">
        <v>17</v>
      </c>
      <c r="EX47" s="245">
        <v>5</v>
      </c>
      <c r="EY47" s="245">
        <v>4</v>
      </c>
      <c r="EZ47" s="245">
        <v>1</v>
      </c>
      <c r="FA47" s="245">
        <v>0</v>
      </c>
      <c r="FB47" s="245">
        <v>4</v>
      </c>
      <c r="FC47" s="245">
        <v>1</v>
      </c>
      <c r="FD47" s="245">
        <v>2</v>
      </c>
      <c r="FE47" s="245">
        <v>17</v>
      </c>
      <c r="FF47" s="245">
        <v>0</v>
      </c>
      <c r="FG47" s="245">
        <v>5</v>
      </c>
      <c r="FH47" s="245">
        <v>4</v>
      </c>
      <c r="FI47" s="245">
        <v>6</v>
      </c>
      <c r="FJ47" s="245">
        <v>2</v>
      </c>
      <c r="FK47" s="243"/>
      <c r="FL47" s="243"/>
      <c r="FM47" s="243"/>
      <c r="FN47" s="243"/>
      <c r="FO47" s="245">
        <v>17</v>
      </c>
      <c r="FP47" s="245">
        <v>1</v>
      </c>
      <c r="FQ47" s="245">
        <v>7</v>
      </c>
      <c r="FR47" s="245">
        <v>6</v>
      </c>
      <c r="FS47" s="245">
        <v>2</v>
      </c>
      <c r="FT47" s="245">
        <v>7</v>
      </c>
      <c r="FU47" s="243"/>
      <c r="FV47" s="243"/>
      <c r="FW47" s="243"/>
      <c r="FX47" s="243"/>
      <c r="FY47" s="245">
        <v>23</v>
      </c>
      <c r="FZ47" s="244" t="s">
        <v>499</v>
      </c>
      <c r="GA47" s="247">
        <v>2</v>
      </c>
      <c r="GB47" s="243"/>
      <c r="GC47" s="243"/>
      <c r="GD47" s="243"/>
      <c r="GE47" s="243"/>
      <c r="GF47" s="243"/>
      <c r="GG47" s="243"/>
      <c r="GH47" s="243"/>
      <c r="GI47" s="243"/>
      <c r="GJ47" s="243"/>
      <c r="GK47" s="243"/>
      <c r="GL47" s="243"/>
      <c r="GM47" s="243"/>
      <c r="GN47" s="243"/>
      <c r="GO47" s="243"/>
      <c r="GP47" s="243"/>
      <c r="GQ47" s="243"/>
      <c r="GR47" s="243"/>
      <c r="GS47" s="243"/>
      <c r="GT47" s="243"/>
      <c r="GU47" s="243"/>
      <c r="GV47" s="243"/>
      <c r="GW47" s="244" t="s">
        <v>429</v>
      </c>
      <c r="GX47" s="247">
        <v>11</v>
      </c>
      <c r="GY47" s="243"/>
      <c r="GZ47" s="243"/>
      <c r="HA47" s="244" t="s">
        <v>431</v>
      </c>
      <c r="HB47" s="247">
        <v>1</v>
      </c>
      <c r="HC47" s="243"/>
      <c r="HD47" s="243"/>
      <c r="HE47" s="244" t="s">
        <v>433</v>
      </c>
      <c r="HF47" s="247">
        <v>3</v>
      </c>
      <c r="HG47" s="244" t="s">
        <v>434</v>
      </c>
      <c r="HH47" s="247">
        <v>4</v>
      </c>
      <c r="HI47" s="244" t="s">
        <v>435</v>
      </c>
      <c r="HJ47" s="247">
        <v>5</v>
      </c>
      <c r="HK47" s="243"/>
      <c r="HL47" s="243"/>
      <c r="HM47" s="243"/>
      <c r="HN47" s="243"/>
      <c r="HO47" s="244" t="s">
        <v>462</v>
      </c>
      <c r="HP47" s="247">
        <v>2</v>
      </c>
      <c r="HQ47" s="243"/>
      <c r="HR47" s="243"/>
      <c r="HS47" s="243"/>
      <c r="HT47" s="243"/>
      <c r="HU47" s="243"/>
      <c r="HV47" s="243"/>
      <c r="HW47" s="243"/>
      <c r="HX47" s="243"/>
      <c r="HY47" s="243"/>
      <c r="HZ47" s="243"/>
      <c r="IA47" s="243"/>
      <c r="IB47" s="243"/>
      <c r="IC47" s="243"/>
      <c r="ID47" s="243"/>
      <c r="IE47" s="243"/>
      <c r="IF47" s="243"/>
      <c r="IG47" s="243"/>
      <c r="IH47" s="243"/>
      <c r="II47" s="243"/>
    </row>
    <row r="48" spans="1:243" x14ac:dyDescent="0.2">
      <c r="A48" s="245">
        <v>42</v>
      </c>
      <c r="B48" s="246">
        <v>44070.564687499995</v>
      </c>
      <c r="C48" s="244" t="s">
        <v>815</v>
      </c>
      <c r="D48" s="244" t="s">
        <v>449</v>
      </c>
      <c r="E48" s="244" t="s">
        <v>816</v>
      </c>
      <c r="F48" s="244" t="s">
        <v>815</v>
      </c>
      <c r="G48" s="244" t="s">
        <v>563</v>
      </c>
      <c r="H48" s="244" t="s">
        <v>452</v>
      </c>
      <c r="I48" s="244" t="s">
        <v>453</v>
      </c>
      <c r="J48" s="244" t="s">
        <v>466</v>
      </c>
      <c r="K48" s="244" t="s">
        <v>611</v>
      </c>
      <c r="L48" s="244" t="s">
        <v>817</v>
      </c>
      <c r="M48" s="244" t="s">
        <v>818</v>
      </c>
      <c r="N48" s="244" t="s">
        <v>819</v>
      </c>
      <c r="O48" s="244" t="s">
        <v>820</v>
      </c>
      <c r="P48" s="245">
        <v>2</v>
      </c>
      <c r="Q48" s="245">
        <v>4</v>
      </c>
      <c r="R48" s="243"/>
      <c r="S48" s="245">
        <v>4</v>
      </c>
      <c r="T48" s="245">
        <v>0</v>
      </c>
      <c r="U48" s="245">
        <v>1</v>
      </c>
      <c r="V48" s="245">
        <v>1</v>
      </c>
      <c r="W48" s="245">
        <v>1</v>
      </c>
      <c r="X48" s="245">
        <v>1</v>
      </c>
      <c r="Y48" s="245">
        <v>0</v>
      </c>
      <c r="Z48" s="245">
        <v>0</v>
      </c>
      <c r="AA48" s="245">
        <v>0</v>
      </c>
      <c r="AB48" s="245">
        <v>4</v>
      </c>
      <c r="AC48" s="245">
        <v>2</v>
      </c>
      <c r="AD48" s="245">
        <v>2</v>
      </c>
      <c r="AE48" s="245">
        <v>30</v>
      </c>
      <c r="AF48" s="247">
        <v>2</v>
      </c>
      <c r="AG48" s="245">
        <v>42</v>
      </c>
      <c r="AH48" s="245">
        <v>10</v>
      </c>
      <c r="AI48" s="245">
        <v>0</v>
      </c>
      <c r="AJ48" s="245">
        <v>10</v>
      </c>
      <c r="AK48" s="245">
        <v>8</v>
      </c>
      <c r="AL48" s="245">
        <v>3</v>
      </c>
      <c r="AM48" s="245">
        <v>0</v>
      </c>
      <c r="AN48" s="245">
        <v>2</v>
      </c>
      <c r="AO48" s="245">
        <v>15</v>
      </c>
      <c r="AP48" s="245">
        <v>40</v>
      </c>
      <c r="AQ48" s="245">
        <v>6</v>
      </c>
      <c r="AR48" s="245">
        <v>0</v>
      </c>
      <c r="AS48" s="245">
        <v>0</v>
      </c>
      <c r="AT48" s="245">
        <v>0</v>
      </c>
      <c r="AU48" s="245">
        <v>0</v>
      </c>
      <c r="AV48" s="245">
        <v>0</v>
      </c>
      <c r="AW48" s="245">
        <v>3</v>
      </c>
      <c r="AX48" s="245">
        <v>0</v>
      </c>
      <c r="AY48" s="245">
        <v>1</v>
      </c>
      <c r="AZ48" s="245">
        <v>0</v>
      </c>
      <c r="BA48" s="245">
        <v>1</v>
      </c>
      <c r="BB48" s="245">
        <v>14</v>
      </c>
      <c r="BC48" s="245">
        <v>18</v>
      </c>
      <c r="BD48" s="245">
        <v>8</v>
      </c>
      <c r="BE48" s="245">
        <v>1</v>
      </c>
      <c r="BF48" s="245">
        <v>42</v>
      </c>
      <c r="BG48" s="245">
        <v>33</v>
      </c>
      <c r="BH48" s="245">
        <v>13</v>
      </c>
      <c r="BI48" s="245">
        <v>0</v>
      </c>
      <c r="BJ48" s="245">
        <v>0</v>
      </c>
      <c r="BK48" s="245">
        <v>0</v>
      </c>
      <c r="BL48" s="245">
        <v>0</v>
      </c>
      <c r="BM48" s="245">
        <v>1</v>
      </c>
      <c r="BN48" s="245">
        <v>0</v>
      </c>
      <c r="BO48" s="245">
        <v>0</v>
      </c>
      <c r="BP48" s="245">
        <v>0</v>
      </c>
      <c r="BQ48" s="245">
        <v>0</v>
      </c>
      <c r="BR48" s="245">
        <v>0</v>
      </c>
      <c r="BS48" s="245">
        <v>0</v>
      </c>
      <c r="BT48" s="245">
        <v>0</v>
      </c>
      <c r="BU48" s="245">
        <v>0</v>
      </c>
      <c r="BV48" s="245">
        <v>2</v>
      </c>
      <c r="BW48" s="245">
        <v>0</v>
      </c>
      <c r="BX48" s="245">
        <v>42</v>
      </c>
      <c r="BY48" s="245">
        <v>10</v>
      </c>
      <c r="BZ48" s="245">
        <v>9</v>
      </c>
      <c r="CA48" s="245">
        <v>1</v>
      </c>
      <c r="CB48" s="245">
        <v>0</v>
      </c>
      <c r="CC48" s="245">
        <v>0</v>
      </c>
      <c r="CD48" s="245">
        <v>0</v>
      </c>
      <c r="CE48" s="245">
        <v>0</v>
      </c>
      <c r="CF48" s="245">
        <v>0</v>
      </c>
      <c r="CG48" s="245">
        <v>10</v>
      </c>
      <c r="CH48" s="245">
        <v>1</v>
      </c>
      <c r="CI48" s="245">
        <v>4</v>
      </c>
      <c r="CJ48" s="245">
        <v>31</v>
      </c>
      <c r="CK48" s="245">
        <v>5</v>
      </c>
      <c r="CL48" s="245">
        <v>1</v>
      </c>
      <c r="CM48" s="245">
        <v>0</v>
      </c>
      <c r="CN48" s="245">
        <v>0</v>
      </c>
      <c r="CO48" s="245">
        <v>42</v>
      </c>
      <c r="CP48" s="245">
        <v>15</v>
      </c>
      <c r="CQ48" s="245">
        <v>27</v>
      </c>
      <c r="CR48" s="245">
        <v>0</v>
      </c>
      <c r="CS48" s="245">
        <v>42</v>
      </c>
      <c r="CT48" s="245">
        <v>0</v>
      </c>
      <c r="CU48" s="245">
        <v>0</v>
      </c>
      <c r="CV48" s="245">
        <v>0</v>
      </c>
      <c r="CW48" s="245">
        <v>0</v>
      </c>
      <c r="CX48" s="245">
        <v>0</v>
      </c>
      <c r="CY48" s="245">
        <v>2</v>
      </c>
      <c r="CZ48" s="245">
        <v>0</v>
      </c>
      <c r="DA48" s="245">
        <v>13</v>
      </c>
      <c r="DB48" s="245">
        <v>15</v>
      </c>
      <c r="DC48" s="245">
        <v>0</v>
      </c>
      <c r="DD48" s="245">
        <v>0</v>
      </c>
      <c r="DE48" s="245">
        <v>25</v>
      </c>
      <c r="DF48" s="245">
        <v>0</v>
      </c>
      <c r="DG48" s="245">
        <v>0</v>
      </c>
      <c r="DH48" s="245">
        <v>2</v>
      </c>
      <c r="DI48" s="245">
        <v>0</v>
      </c>
      <c r="DJ48" s="245">
        <v>0</v>
      </c>
      <c r="DK48" s="245">
        <v>27</v>
      </c>
      <c r="DL48" s="247">
        <v>94.4</v>
      </c>
      <c r="DM48" s="245">
        <v>2</v>
      </c>
      <c r="DN48" s="245">
        <v>1</v>
      </c>
      <c r="DO48" s="245">
        <v>36</v>
      </c>
      <c r="DP48" s="245">
        <v>8</v>
      </c>
      <c r="DQ48" s="245">
        <v>5</v>
      </c>
      <c r="DR48" s="245">
        <v>0</v>
      </c>
      <c r="DS48" s="245">
        <v>42</v>
      </c>
      <c r="DT48" s="245">
        <v>14</v>
      </c>
      <c r="DU48" s="245">
        <v>12</v>
      </c>
      <c r="DV48" s="245">
        <v>5</v>
      </c>
      <c r="DW48" s="245">
        <v>398</v>
      </c>
      <c r="DX48" s="245">
        <v>10</v>
      </c>
      <c r="DY48" s="245">
        <v>11</v>
      </c>
      <c r="DZ48" s="245">
        <v>32</v>
      </c>
      <c r="EA48" s="245">
        <v>27</v>
      </c>
      <c r="EB48" s="245">
        <v>27</v>
      </c>
      <c r="EC48" s="245">
        <v>9</v>
      </c>
      <c r="ED48" s="245">
        <v>5</v>
      </c>
      <c r="EE48" s="245">
        <v>7</v>
      </c>
      <c r="EF48" s="245">
        <v>5</v>
      </c>
      <c r="EG48" s="245">
        <v>1</v>
      </c>
      <c r="EH48" s="245">
        <v>1</v>
      </c>
      <c r="EI48" s="245">
        <v>0</v>
      </c>
      <c r="EJ48" s="245">
        <v>0</v>
      </c>
      <c r="EK48" s="245">
        <v>0</v>
      </c>
      <c r="EL48" s="245">
        <v>0</v>
      </c>
      <c r="EM48" s="245">
        <v>6</v>
      </c>
      <c r="EN48" s="245">
        <v>1</v>
      </c>
      <c r="EO48" s="245">
        <v>14</v>
      </c>
      <c r="EP48" s="245">
        <v>0</v>
      </c>
      <c r="EQ48" s="245">
        <v>1</v>
      </c>
      <c r="ER48" s="245">
        <v>42</v>
      </c>
      <c r="ES48" s="244" t="s">
        <v>462</v>
      </c>
      <c r="ET48" s="247">
        <v>2</v>
      </c>
      <c r="EU48" s="243"/>
      <c r="EV48" s="245">
        <v>37</v>
      </c>
      <c r="EW48" s="245">
        <v>10</v>
      </c>
      <c r="EX48" s="245">
        <v>0</v>
      </c>
      <c r="EY48" s="245">
        <v>0</v>
      </c>
      <c r="EZ48" s="245">
        <v>0</v>
      </c>
      <c r="FA48" s="245">
        <v>7</v>
      </c>
      <c r="FB48" s="245">
        <v>1</v>
      </c>
      <c r="FC48" s="245">
        <v>1</v>
      </c>
      <c r="FD48" s="245">
        <v>1</v>
      </c>
      <c r="FE48" s="245">
        <v>10</v>
      </c>
      <c r="FF48" s="245">
        <v>2</v>
      </c>
      <c r="FG48" s="245">
        <v>0</v>
      </c>
      <c r="FH48" s="245">
        <v>1</v>
      </c>
      <c r="FI48" s="245">
        <v>5</v>
      </c>
      <c r="FJ48" s="245">
        <v>2</v>
      </c>
      <c r="FK48" s="245">
        <v>0</v>
      </c>
      <c r="FL48" s="245">
        <v>0</v>
      </c>
      <c r="FM48" s="245">
        <v>0</v>
      </c>
      <c r="FN48" s="245">
        <v>0</v>
      </c>
      <c r="FO48" s="245">
        <v>10</v>
      </c>
      <c r="FP48" s="245">
        <v>0</v>
      </c>
      <c r="FQ48" s="245">
        <v>2</v>
      </c>
      <c r="FR48" s="245">
        <v>6</v>
      </c>
      <c r="FS48" s="245">
        <v>14</v>
      </c>
      <c r="FT48" s="245">
        <v>5</v>
      </c>
      <c r="FU48" s="245">
        <v>5</v>
      </c>
      <c r="FV48" s="245">
        <v>0</v>
      </c>
      <c r="FW48" s="245">
        <v>0</v>
      </c>
      <c r="FX48" s="245">
        <v>0</v>
      </c>
      <c r="FY48" s="245">
        <v>32</v>
      </c>
      <c r="FZ48" s="244" t="s">
        <v>592</v>
      </c>
      <c r="GA48" s="247">
        <v>6</v>
      </c>
      <c r="GB48" s="243"/>
      <c r="GC48" s="243"/>
      <c r="GD48" s="243"/>
      <c r="GE48" s="243"/>
      <c r="GF48" s="243"/>
      <c r="GG48" s="243"/>
      <c r="GH48" s="243"/>
      <c r="GI48" s="243"/>
      <c r="GJ48" s="243"/>
      <c r="GK48" s="243"/>
      <c r="GL48" s="243"/>
      <c r="GM48" s="243"/>
      <c r="GN48" s="243"/>
      <c r="GO48" s="243"/>
      <c r="GP48" s="243"/>
      <c r="GQ48" s="243"/>
      <c r="GR48" s="243"/>
      <c r="GS48" s="243"/>
      <c r="GT48" s="243"/>
      <c r="GU48" s="243"/>
      <c r="GV48" s="243"/>
      <c r="GW48" s="244" t="s">
        <v>429</v>
      </c>
      <c r="GX48" s="247">
        <v>11</v>
      </c>
      <c r="GY48" s="243"/>
      <c r="GZ48" s="243"/>
      <c r="HA48" s="244" t="s">
        <v>431</v>
      </c>
      <c r="HB48" s="247">
        <v>1</v>
      </c>
      <c r="HC48" s="243"/>
      <c r="HD48" s="243"/>
      <c r="HE48" s="244" t="s">
        <v>433</v>
      </c>
      <c r="HF48" s="247">
        <v>3</v>
      </c>
      <c r="HG48" s="244" t="s">
        <v>434</v>
      </c>
      <c r="HH48" s="247">
        <v>4</v>
      </c>
      <c r="HI48" s="244" t="s">
        <v>435</v>
      </c>
      <c r="HJ48" s="247">
        <v>5</v>
      </c>
      <c r="HK48" s="243"/>
      <c r="HL48" s="243"/>
      <c r="HM48" s="244" t="s">
        <v>437</v>
      </c>
      <c r="HN48" s="247">
        <v>7</v>
      </c>
      <c r="HO48" s="244" t="s">
        <v>462</v>
      </c>
      <c r="HP48" s="247">
        <v>2</v>
      </c>
      <c r="HQ48" s="243"/>
      <c r="HR48" s="243"/>
      <c r="HS48" s="243"/>
      <c r="HT48" s="243"/>
      <c r="HU48" s="243"/>
      <c r="HV48" s="243"/>
      <c r="HW48" s="243"/>
      <c r="HX48" s="243"/>
      <c r="HY48" s="243"/>
      <c r="HZ48" s="243"/>
      <c r="IA48" s="243"/>
      <c r="IB48" s="243"/>
      <c r="IC48" s="243"/>
      <c r="ID48" s="243"/>
      <c r="IE48" s="243"/>
      <c r="IF48" s="243"/>
      <c r="IG48" s="243"/>
      <c r="IH48" s="243"/>
      <c r="II48" s="243"/>
    </row>
    <row r="49" spans="1:243" x14ac:dyDescent="0.2">
      <c r="A49" s="245">
        <v>43</v>
      </c>
      <c r="B49" s="246">
        <v>44083.578252314815</v>
      </c>
      <c r="C49" s="244" t="s">
        <v>821</v>
      </c>
      <c r="D49" s="244" t="s">
        <v>449</v>
      </c>
      <c r="E49" s="244" t="s">
        <v>822</v>
      </c>
      <c r="F49" s="244" t="s">
        <v>821</v>
      </c>
      <c r="G49" s="244" t="s">
        <v>823</v>
      </c>
      <c r="H49" s="244" t="s">
        <v>452</v>
      </c>
      <c r="I49" s="244" t="s">
        <v>453</v>
      </c>
      <c r="J49" s="244" t="s">
        <v>824</v>
      </c>
      <c r="K49" s="244" t="s">
        <v>824</v>
      </c>
      <c r="L49" s="244" t="s">
        <v>825</v>
      </c>
      <c r="M49" s="244" t="s">
        <v>826</v>
      </c>
      <c r="N49" s="244" t="s">
        <v>827</v>
      </c>
      <c r="O49" s="244" t="s">
        <v>828</v>
      </c>
      <c r="P49" s="245">
        <v>2</v>
      </c>
      <c r="Q49" s="245">
        <v>0</v>
      </c>
      <c r="R49" s="245">
        <v>1</v>
      </c>
      <c r="S49" s="245">
        <v>1</v>
      </c>
      <c r="T49" s="245">
        <v>0</v>
      </c>
      <c r="U49" s="245">
        <v>0</v>
      </c>
      <c r="V49" s="245">
        <v>0</v>
      </c>
      <c r="W49" s="245">
        <v>0</v>
      </c>
      <c r="X49" s="245">
        <v>0</v>
      </c>
      <c r="Y49" s="245">
        <v>0</v>
      </c>
      <c r="Z49" s="245">
        <v>1</v>
      </c>
      <c r="AA49" s="243"/>
      <c r="AB49" s="245">
        <v>1</v>
      </c>
      <c r="AC49" s="245">
        <v>0</v>
      </c>
      <c r="AD49" s="245">
        <v>0</v>
      </c>
      <c r="AE49" s="245">
        <v>52</v>
      </c>
      <c r="AF49" s="247">
        <v>1.5</v>
      </c>
      <c r="AG49" s="245">
        <v>12</v>
      </c>
      <c r="AH49" s="245">
        <v>0</v>
      </c>
      <c r="AI49" s="245">
        <v>0</v>
      </c>
      <c r="AJ49" s="245">
        <v>0</v>
      </c>
      <c r="AK49" s="245">
        <v>1</v>
      </c>
      <c r="AL49" s="245">
        <v>1</v>
      </c>
      <c r="AM49" s="245">
        <v>0</v>
      </c>
      <c r="AN49" s="245">
        <v>0</v>
      </c>
      <c r="AO49" s="245">
        <v>0</v>
      </c>
      <c r="AP49" s="245">
        <v>12</v>
      </c>
      <c r="AQ49" s="245">
        <v>0</v>
      </c>
      <c r="AR49" s="245">
        <v>0</v>
      </c>
      <c r="AS49" s="245">
        <v>1</v>
      </c>
      <c r="AT49" s="245">
        <v>0</v>
      </c>
      <c r="AU49" s="245">
        <v>0</v>
      </c>
      <c r="AV49" s="245">
        <v>3</v>
      </c>
      <c r="AW49" s="245">
        <v>1</v>
      </c>
      <c r="AX49" s="245">
        <v>1</v>
      </c>
      <c r="AY49" s="245">
        <v>0</v>
      </c>
      <c r="AZ49" s="245">
        <v>0</v>
      </c>
      <c r="BA49" s="243"/>
      <c r="BB49" s="245">
        <v>1</v>
      </c>
      <c r="BC49" s="245">
        <v>1</v>
      </c>
      <c r="BD49" s="245">
        <v>3</v>
      </c>
      <c r="BE49" s="245">
        <v>7</v>
      </c>
      <c r="BF49" s="245">
        <v>12</v>
      </c>
      <c r="BG49" s="245">
        <v>12</v>
      </c>
      <c r="BH49" s="245">
        <v>1</v>
      </c>
      <c r="BI49" s="243"/>
      <c r="BJ49" s="243"/>
      <c r="BK49" s="243"/>
      <c r="BL49" s="243"/>
      <c r="BM49" s="243"/>
      <c r="BN49" s="243"/>
      <c r="BO49" s="243"/>
      <c r="BP49" s="243"/>
      <c r="BQ49" s="243"/>
      <c r="BR49" s="243"/>
      <c r="BS49" s="243"/>
      <c r="BT49" s="243"/>
      <c r="BU49" s="243"/>
      <c r="BV49" s="243"/>
      <c r="BW49" s="243"/>
      <c r="BX49" s="245">
        <v>12</v>
      </c>
      <c r="BY49" s="245">
        <v>0</v>
      </c>
      <c r="BZ49" s="245">
        <v>0</v>
      </c>
      <c r="CA49" s="245">
        <v>0</v>
      </c>
      <c r="CB49" s="245">
        <v>0</v>
      </c>
      <c r="CC49" s="245">
        <v>0</v>
      </c>
      <c r="CD49" s="245">
        <v>0</v>
      </c>
      <c r="CE49" s="245">
        <v>0</v>
      </c>
      <c r="CF49" s="245">
        <v>0</v>
      </c>
      <c r="CG49" s="245">
        <v>0</v>
      </c>
      <c r="CH49" s="245">
        <v>0</v>
      </c>
      <c r="CI49" s="245">
        <v>0</v>
      </c>
      <c r="CJ49" s="245">
        <v>0</v>
      </c>
      <c r="CK49" s="245">
        <v>0</v>
      </c>
      <c r="CL49" s="245">
        <v>0</v>
      </c>
      <c r="CM49" s="245">
        <v>12</v>
      </c>
      <c r="CN49" s="245">
        <v>0</v>
      </c>
      <c r="CO49" s="245">
        <v>12</v>
      </c>
      <c r="CP49" s="245">
        <v>1</v>
      </c>
      <c r="CQ49" s="245">
        <v>11</v>
      </c>
      <c r="CR49" s="243"/>
      <c r="CS49" s="245">
        <v>12</v>
      </c>
      <c r="CT49" s="245">
        <v>0</v>
      </c>
      <c r="CU49" s="245">
        <v>0</v>
      </c>
      <c r="CV49" s="245">
        <v>0</v>
      </c>
      <c r="CW49" s="245">
        <v>0</v>
      </c>
      <c r="CX49" s="245">
        <v>0</v>
      </c>
      <c r="CY49" s="245">
        <v>1</v>
      </c>
      <c r="CZ49" s="245">
        <v>0</v>
      </c>
      <c r="DA49" s="245">
        <v>0</v>
      </c>
      <c r="DB49" s="245">
        <v>1</v>
      </c>
      <c r="DC49" s="243"/>
      <c r="DD49" s="243"/>
      <c r="DE49" s="245">
        <v>8</v>
      </c>
      <c r="DF49" s="243"/>
      <c r="DG49" s="245">
        <v>3</v>
      </c>
      <c r="DH49" s="243"/>
      <c r="DI49" s="243"/>
      <c r="DJ49" s="243"/>
      <c r="DK49" s="245">
        <v>11</v>
      </c>
      <c r="DL49" s="247">
        <v>100</v>
      </c>
      <c r="DM49" s="245">
        <v>0</v>
      </c>
      <c r="DN49" s="245">
        <v>0</v>
      </c>
      <c r="DO49" s="245">
        <v>12</v>
      </c>
      <c r="DP49" s="245">
        <v>0</v>
      </c>
      <c r="DQ49" s="245">
        <v>0</v>
      </c>
      <c r="DR49" s="245">
        <v>0</v>
      </c>
      <c r="DS49" s="245">
        <v>12</v>
      </c>
      <c r="DT49" s="245">
        <v>12</v>
      </c>
      <c r="DU49" s="245">
        <v>1</v>
      </c>
      <c r="DV49" s="245">
        <v>11</v>
      </c>
      <c r="DW49" s="245">
        <v>288</v>
      </c>
      <c r="DX49" s="245">
        <v>12</v>
      </c>
      <c r="DY49" s="245">
        <v>12</v>
      </c>
      <c r="DZ49" s="245">
        <v>12</v>
      </c>
      <c r="EA49" s="245">
        <v>12</v>
      </c>
      <c r="EB49" s="245">
        <v>12</v>
      </c>
      <c r="EC49" s="245">
        <v>0</v>
      </c>
      <c r="ED49" s="245">
        <v>0</v>
      </c>
      <c r="EE49" s="245">
        <v>0</v>
      </c>
      <c r="EF49" s="245">
        <v>0</v>
      </c>
      <c r="EG49" s="245">
        <v>0</v>
      </c>
      <c r="EH49" s="245">
        <v>0</v>
      </c>
      <c r="EI49" s="245">
        <v>0</v>
      </c>
      <c r="EJ49" s="245">
        <v>0</v>
      </c>
      <c r="EK49" s="245">
        <v>1</v>
      </c>
      <c r="EL49" s="245">
        <v>1</v>
      </c>
      <c r="EM49" s="245">
        <v>0</v>
      </c>
      <c r="EN49" s="245">
        <v>0</v>
      </c>
      <c r="EO49" s="245">
        <v>1</v>
      </c>
      <c r="EP49" s="245">
        <v>1</v>
      </c>
      <c r="EQ49" s="245">
        <v>0</v>
      </c>
      <c r="ER49" s="245">
        <v>12</v>
      </c>
      <c r="ES49" s="244" t="s">
        <v>460</v>
      </c>
      <c r="ET49" s="247">
        <v>1</v>
      </c>
      <c r="EU49" s="245">
        <v>6</v>
      </c>
      <c r="EV49" s="245">
        <v>12</v>
      </c>
      <c r="EW49" s="245">
        <v>0</v>
      </c>
      <c r="EX49" s="245">
        <v>0</v>
      </c>
      <c r="EY49" s="245">
        <v>0</v>
      </c>
      <c r="EZ49" s="245">
        <v>0</v>
      </c>
      <c r="FA49" s="245">
        <v>0</v>
      </c>
      <c r="FB49" s="245">
        <v>0</v>
      </c>
      <c r="FC49" s="245">
        <v>0</v>
      </c>
      <c r="FD49" s="245">
        <v>0</v>
      </c>
      <c r="FE49" s="245">
        <v>0</v>
      </c>
      <c r="FF49" s="245">
        <v>0</v>
      </c>
      <c r="FG49" s="245">
        <v>0</v>
      </c>
      <c r="FH49" s="245">
        <v>0</v>
      </c>
      <c r="FI49" s="245">
        <v>0</v>
      </c>
      <c r="FJ49" s="245">
        <v>0</v>
      </c>
      <c r="FK49" s="245">
        <v>0</v>
      </c>
      <c r="FL49" s="245">
        <v>0</v>
      </c>
      <c r="FM49" s="245">
        <v>0</v>
      </c>
      <c r="FN49" s="245">
        <v>0</v>
      </c>
      <c r="FO49" s="245">
        <v>0</v>
      </c>
      <c r="FP49" s="245">
        <v>0</v>
      </c>
      <c r="FQ49" s="245">
        <v>0</v>
      </c>
      <c r="FR49" s="245">
        <v>0</v>
      </c>
      <c r="FS49" s="245">
        <v>0</v>
      </c>
      <c r="FT49" s="245">
        <v>12</v>
      </c>
      <c r="FU49" s="245">
        <v>0</v>
      </c>
      <c r="FV49" s="245">
        <v>0</v>
      </c>
      <c r="FW49" s="245">
        <v>0</v>
      </c>
      <c r="FX49" s="245">
        <v>0</v>
      </c>
      <c r="FY49" s="245">
        <v>12</v>
      </c>
      <c r="FZ49" s="244" t="s">
        <v>461</v>
      </c>
      <c r="GA49" s="247">
        <v>1</v>
      </c>
      <c r="GB49" s="243"/>
      <c r="GC49" s="243"/>
      <c r="GD49" s="243"/>
      <c r="GE49" s="243"/>
      <c r="GF49" s="243"/>
      <c r="GG49" s="243"/>
      <c r="GH49" s="243"/>
      <c r="GI49" s="243"/>
      <c r="GJ49" s="243"/>
      <c r="GK49" s="243"/>
      <c r="GL49" s="243"/>
      <c r="GM49" s="243"/>
      <c r="GN49" s="243"/>
      <c r="GO49" s="243"/>
      <c r="GP49" s="243"/>
      <c r="GQ49" s="243"/>
      <c r="GR49" s="243"/>
      <c r="GS49" s="244" t="s">
        <v>427</v>
      </c>
      <c r="GT49" s="247">
        <v>9</v>
      </c>
      <c r="GU49" s="243"/>
      <c r="GV49" s="243"/>
      <c r="GW49" s="243"/>
      <c r="GX49" s="243"/>
      <c r="GY49" s="243"/>
      <c r="GZ49" s="243"/>
      <c r="HA49" s="244" t="s">
        <v>431</v>
      </c>
      <c r="HB49" s="247">
        <v>1</v>
      </c>
      <c r="HC49" s="243"/>
      <c r="HD49" s="243"/>
      <c r="HE49" s="244" t="s">
        <v>433</v>
      </c>
      <c r="HF49" s="247">
        <v>3</v>
      </c>
      <c r="HG49" s="243"/>
      <c r="HH49" s="243"/>
      <c r="HI49" s="243"/>
      <c r="HJ49" s="243"/>
      <c r="HK49" s="243"/>
      <c r="HL49" s="243"/>
      <c r="HM49" s="243"/>
      <c r="HN49" s="243"/>
      <c r="HO49" s="244" t="s">
        <v>462</v>
      </c>
      <c r="HP49" s="247">
        <v>2</v>
      </c>
      <c r="HQ49" s="243"/>
      <c r="HR49" s="243"/>
      <c r="HS49" s="243"/>
      <c r="HT49" s="243"/>
      <c r="HU49" s="243"/>
      <c r="HV49" s="243"/>
      <c r="HW49" s="243"/>
      <c r="HX49" s="243"/>
      <c r="HY49" s="243"/>
      <c r="HZ49" s="244" t="s">
        <v>445</v>
      </c>
      <c r="IA49" s="247">
        <v>3</v>
      </c>
      <c r="IB49" s="244" t="s">
        <v>446</v>
      </c>
      <c r="IC49" s="247">
        <v>4</v>
      </c>
      <c r="ID49" s="243"/>
      <c r="IE49" s="243"/>
      <c r="IF49" s="245">
        <v>15</v>
      </c>
      <c r="IG49" s="245">
        <v>22</v>
      </c>
      <c r="IH49" s="245">
        <v>0</v>
      </c>
      <c r="II49" s="245">
        <v>0</v>
      </c>
    </row>
    <row r="50" spans="1:243" x14ac:dyDescent="0.2">
      <c r="A50" s="245">
        <v>44</v>
      </c>
      <c r="B50" s="246">
        <v>44085.595069444447</v>
      </c>
      <c r="C50" s="244" t="s">
        <v>829</v>
      </c>
      <c r="D50" s="244" t="s">
        <v>449</v>
      </c>
      <c r="E50" s="244" t="s">
        <v>830</v>
      </c>
      <c r="F50" s="244" t="s">
        <v>829</v>
      </c>
      <c r="G50" s="244" t="s">
        <v>831</v>
      </c>
      <c r="H50" s="244" t="s">
        <v>452</v>
      </c>
      <c r="I50" s="244" t="s">
        <v>453</v>
      </c>
      <c r="J50" s="243"/>
      <c r="K50" s="244" t="s">
        <v>832</v>
      </c>
      <c r="L50" s="244" t="s">
        <v>833</v>
      </c>
      <c r="M50" s="244" t="s">
        <v>834</v>
      </c>
      <c r="N50" s="244" t="s">
        <v>835</v>
      </c>
      <c r="O50" s="244" t="s">
        <v>836</v>
      </c>
      <c r="P50" s="245">
        <v>4</v>
      </c>
      <c r="Q50" s="245">
        <v>1</v>
      </c>
      <c r="R50" s="245">
        <v>1</v>
      </c>
      <c r="S50" s="245">
        <v>2</v>
      </c>
      <c r="T50" s="245">
        <v>0</v>
      </c>
      <c r="U50" s="245">
        <v>0</v>
      </c>
      <c r="V50" s="245">
        <v>0</v>
      </c>
      <c r="W50" s="245">
        <v>0</v>
      </c>
      <c r="X50" s="245">
        <v>2</v>
      </c>
      <c r="Y50" s="245">
        <v>0</v>
      </c>
      <c r="Z50" s="245">
        <v>0</v>
      </c>
      <c r="AA50" s="245">
        <v>0</v>
      </c>
      <c r="AB50" s="245">
        <v>2</v>
      </c>
      <c r="AC50" s="245">
        <v>0</v>
      </c>
      <c r="AD50" s="245">
        <v>0</v>
      </c>
      <c r="AE50" s="245">
        <v>12</v>
      </c>
      <c r="AF50" s="247">
        <v>1.5</v>
      </c>
      <c r="AG50" s="245">
        <v>26</v>
      </c>
      <c r="AH50" s="245">
        <v>4</v>
      </c>
      <c r="AI50" s="245">
        <v>0</v>
      </c>
      <c r="AJ50" s="245">
        <v>4</v>
      </c>
      <c r="AK50" s="245">
        <v>0</v>
      </c>
      <c r="AL50" s="245">
        <v>2</v>
      </c>
      <c r="AM50" s="245">
        <v>0</v>
      </c>
      <c r="AN50" s="245">
        <v>3</v>
      </c>
      <c r="AO50" s="245">
        <v>5</v>
      </c>
      <c r="AP50" s="245">
        <v>22</v>
      </c>
      <c r="AQ50" s="245">
        <v>0</v>
      </c>
      <c r="AR50" s="245">
        <v>2</v>
      </c>
      <c r="AS50" s="245">
        <v>0</v>
      </c>
      <c r="AT50" s="245">
        <v>0</v>
      </c>
      <c r="AU50" s="245">
        <v>1</v>
      </c>
      <c r="AV50" s="245">
        <v>0</v>
      </c>
      <c r="AW50" s="245">
        <v>2</v>
      </c>
      <c r="AX50" s="245">
        <v>0</v>
      </c>
      <c r="AY50" s="245">
        <v>2</v>
      </c>
      <c r="AZ50" s="245">
        <v>0</v>
      </c>
      <c r="BA50" s="245">
        <v>1</v>
      </c>
      <c r="BB50" s="245">
        <v>4</v>
      </c>
      <c r="BC50" s="245">
        <v>7</v>
      </c>
      <c r="BD50" s="245">
        <v>9</v>
      </c>
      <c r="BE50" s="245">
        <v>5</v>
      </c>
      <c r="BF50" s="245">
        <v>26</v>
      </c>
      <c r="BG50" s="245">
        <v>26</v>
      </c>
      <c r="BH50" s="243"/>
      <c r="BI50" s="243"/>
      <c r="BJ50" s="243"/>
      <c r="BK50" s="243"/>
      <c r="BL50" s="243"/>
      <c r="BM50" s="243"/>
      <c r="BN50" s="243"/>
      <c r="BO50" s="243"/>
      <c r="BP50" s="243"/>
      <c r="BQ50" s="243"/>
      <c r="BR50" s="243"/>
      <c r="BS50" s="243"/>
      <c r="BT50" s="243"/>
      <c r="BU50" s="243"/>
      <c r="BV50" s="243"/>
      <c r="BW50" s="243"/>
      <c r="BX50" s="245">
        <v>32</v>
      </c>
      <c r="BY50" s="245">
        <v>4</v>
      </c>
      <c r="BZ50" s="245">
        <v>4</v>
      </c>
      <c r="CA50" s="243"/>
      <c r="CB50" s="243"/>
      <c r="CC50" s="243"/>
      <c r="CD50" s="243"/>
      <c r="CE50" s="243"/>
      <c r="CF50" s="243"/>
      <c r="CG50" s="245">
        <v>4</v>
      </c>
      <c r="CH50" s="245">
        <v>4</v>
      </c>
      <c r="CI50" s="245">
        <v>8</v>
      </c>
      <c r="CJ50" s="245">
        <v>7</v>
      </c>
      <c r="CK50" s="245">
        <v>9</v>
      </c>
      <c r="CL50" s="245">
        <v>3</v>
      </c>
      <c r="CM50" s="245">
        <v>1</v>
      </c>
      <c r="CN50" s="245">
        <v>0</v>
      </c>
      <c r="CO50" s="245">
        <v>32</v>
      </c>
      <c r="CP50" s="245">
        <v>0</v>
      </c>
      <c r="CQ50" s="245">
        <v>32</v>
      </c>
      <c r="CR50" s="245">
        <v>0</v>
      </c>
      <c r="CS50" s="245">
        <v>32</v>
      </c>
      <c r="CT50" s="245">
        <v>0</v>
      </c>
      <c r="CU50" s="245">
        <v>0</v>
      </c>
      <c r="CV50" s="245">
        <v>0</v>
      </c>
      <c r="CW50" s="245">
        <v>0</v>
      </c>
      <c r="CX50" s="245">
        <v>0</v>
      </c>
      <c r="CY50" s="245">
        <v>0</v>
      </c>
      <c r="CZ50" s="245">
        <v>0</v>
      </c>
      <c r="DA50" s="245">
        <v>0</v>
      </c>
      <c r="DB50" s="245">
        <v>0</v>
      </c>
      <c r="DC50" s="245">
        <v>0</v>
      </c>
      <c r="DD50" s="245">
        <v>0</v>
      </c>
      <c r="DE50" s="245">
        <v>20</v>
      </c>
      <c r="DF50" s="245">
        <v>0</v>
      </c>
      <c r="DG50" s="245">
        <v>7</v>
      </c>
      <c r="DH50" s="245">
        <v>5</v>
      </c>
      <c r="DI50" s="245">
        <v>0</v>
      </c>
      <c r="DJ50" s="245">
        <v>0</v>
      </c>
      <c r="DK50" s="245">
        <v>32</v>
      </c>
      <c r="DL50" s="247">
        <v>100</v>
      </c>
      <c r="DM50" s="245">
        <v>0</v>
      </c>
      <c r="DN50" s="245">
        <v>4</v>
      </c>
      <c r="DO50" s="245">
        <v>26</v>
      </c>
      <c r="DP50" s="245">
        <v>4</v>
      </c>
      <c r="DQ50" s="245">
        <v>4</v>
      </c>
      <c r="DR50" s="245">
        <v>0</v>
      </c>
      <c r="DS50" s="245">
        <v>26</v>
      </c>
      <c r="DT50" s="245">
        <v>22</v>
      </c>
      <c r="DU50" s="245">
        <v>5</v>
      </c>
      <c r="DV50" s="245">
        <v>2</v>
      </c>
      <c r="DW50" s="245">
        <v>403</v>
      </c>
      <c r="DX50" s="245">
        <v>10</v>
      </c>
      <c r="DY50" s="245">
        <v>12</v>
      </c>
      <c r="DZ50" s="245">
        <v>22</v>
      </c>
      <c r="EA50" s="245">
        <v>22</v>
      </c>
      <c r="EB50" s="245">
        <v>22</v>
      </c>
      <c r="EC50" s="245">
        <v>4</v>
      </c>
      <c r="ED50" s="245">
        <v>4</v>
      </c>
      <c r="EE50" s="245">
        <v>2</v>
      </c>
      <c r="EF50" s="245">
        <v>2</v>
      </c>
      <c r="EG50" s="245">
        <v>0</v>
      </c>
      <c r="EH50" s="245">
        <v>0</v>
      </c>
      <c r="EI50" s="245">
        <v>0</v>
      </c>
      <c r="EJ50" s="245">
        <v>0</v>
      </c>
      <c r="EK50" s="245">
        <v>2</v>
      </c>
      <c r="EL50" s="245">
        <v>2</v>
      </c>
      <c r="EM50" s="245">
        <v>0</v>
      </c>
      <c r="EN50" s="245">
        <v>0</v>
      </c>
      <c r="EO50" s="245">
        <v>0</v>
      </c>
      <c r="EP50" s="245">
        <v>0</v>
      </c>
      <c r="EQ50" s="245">
        <v>0</v>
      </c>
      <c r="ER50" s="245">
        <v>12</v>
      </c>
      <c r="ES50" s="244" t="s">
        <v>462</v>
      </c>
      <c r="ET50" s="247">
        <v>2</v>
      </c>
      <c r="EU50" s="243"/>
      <c r="EV50" s="245">
        <v>22</v>
      </c>
      <c r="EW50" s="245">
        <v>4</v>
      </c>
      <c r="EX50" s="245">
        <v>4</v>
      </c>
      <c r="EY50" s="243"/>
      <c r="EZ50" s="243"/>
      <c r="FA50" s="243"/>
      <c r="FB50" s="243"/>
      <c r="FC50" s="243"/>
      <c r="FD50" s="243"/>
      <c r="FE50" s="245">
        <v>4</v>
      </c>
      <c r="FF50" s="245">
        <v>0</v>
      </c>
      <c r="FG50" s="245">
        <v>0</v>
      </c>
      <c r="FH50" s="245">
        <v>0</v>
      </c>
      <c r="FI50" s="245">
        <v>0</v>
      </c>
      <c r="FJ50" s="245">
        <v>0</v>
      </c>
      <c r="FK50" s="245">
        <v>0</v>
      </c>
      <c r="FL50" s="245">
        <v>4</v>
      </c>
      <c r="FM50" s="245">
        <v>0</v>
      </c>
      <c r="FN50" s="245">
        <v>0</v>
      </c>
      <c r="FO50" s="245">
        <v>4</v>
      </c>
      <c r="FP50" s="245">
        <v>0</v>
      </c>
      <c r="FQ50" s="245">
        <v>2</v>
      </c>
      <c r="FR50" s="245">
        <v>5</v>
      </c>
      <c r="FS50" s="245">
        <v>9</v>
      </c>
      <c r="FT50" s="245">
        <v>4</v>
      </c>
      <c r="FU50" s="245">
        <v>2</v>
      </c>
      <c r="FV50" s="245">
        <v>0</v>
      </c>
      <c r="FW50" s="245">
        <v>0</v>
      </c>
      <c r="FX50" s="245">
        <v>0</v>
      </c>
      <c r="FY50" s="245">
        <v>22</v>
      </c>
      <c r="FZ50" s="244" t="s">
        <v>418</v>
      </c>
      <c r="GA50" s="247">
        <v>16</v>
      </c>
      <c r="GB50" s="244" t="s">
        <v>837</v>
      </c>
      <c r="GC50" s="243"/>
      <c r="GD50" s="243"/>
      <c r="GE50" s="243"/>
      <c r="GF50" s="243"/>
      <c r="GG50" s="243"/>
      <c r="GH50" s="243"/>
      <c r="GI50" s="243"/>
      <c r="GJ50" s="243"/>
      <c r="GK50" s="243"/>
      <c r="GL50" s="243"/>
      <c r="GM50" s="243"/>
      <c r="GN50" s="243"/>
      <c r="GO50" s="243"/>
      <c r="GP50" s="243"/>
      <c r="GQ50" s="243"/>
      <c r="GR50" s="243"/>
      <c r="GS50" s="243"/>
      <c r="GT50" s="243"/>
      <c r="GU50" s="243"/>
      <c r="GV50" s="243"/>
      <c r="GW50" s="244" t="s">
        <v>429</v>
      </c>
      <c r="GX50" s="247">
        <v>11</v>
      </c>
      <c r="GY50" s="243"/>
      <c r="GZ50" s="243"/>
      <c r="HA50" s="244" t="s">
        <v>431</v>
      </c>
      <c r="HB50" s="247">
        <v>1</v>
      </c>
      <c r="HC50" s="243"/>
      <c r="HD50" s="243"/>
      <c r="HE50" s="244" t="s">
        <v>433</v>
      </c>
      <c r="HF50" s="247">
        <v>3</v>
      </c>
      <c r="HG50" s="243"/>
      <c r="HH50" s="243"/>
      <c r="HI50" s="243"/>
      <c r="HJ50" s="243"/>
      <c r="HK50" s="243"/>
      <c r="HL50" s="243"/>
      <c r="HM50" s="243"/>
      <c r="HN50" s="243"/>
      <c r="HO50" s="244" t="s">
        <v>462</v>
      </c>
      <c r="HP50" s="247">
        <v>2</v>
      </c>
      <c r="HQ50" s="243"/>
      <c r="HR50" s="243"/>
      <c r="HS50" s="243"/>
      <c r="HT50" s="243"/>
      <c r="HU50" s="243"/>
      <c r="HV50" s="243"/>
      <c r="HW50" s="243"/>
      <c r="HX50" s="243"/>
      <c r="HY50" s="243"/>
      <c r="HZ50" s="244" t="s">
        <v>445</v>
      </c>
      <c r="IA50" s="247">
        <v>3</v>
      </c>
      <c r="IB50" s="244" t="s">
        <v>446</v>
      </c>
      <c r="IC50" s="247">
        <v>4</v>
      </c>
      <c r="ID50" s="243"/>
      <c r="IE50" s="243"/>
      <c r="IF50" s="243"/>
      <c r="IG50" s="243"/>
      <c r="IH50" s="243"/>
      <c r="II50" s="243"/>
    </row>
    <row r="51" spans="1:243" x14ac:dyDescent="0.2">
      <c r="A51" s="194"/>
      <c r="B51" s="195"/>
      <c r="C51" s="1"/>
      <c r="D51" s="1"/>
      <c r="E51" s="1"/>
      <c r="F51" s="1"/>
      <c r="G51" s="1"/>
      <c r="H51" s="1"/>
      <c r="I51" s="1"/>
      <c r="J51" s="1"/>
      <c r="K51" s="1"/>
      <c r="L51" s="1"/>
      <c r="M51" s="1"/>
      <c r="N51" s="1"/>
      <c r="O51" s="1"/>
      <c r="P51" s="194"/>
      <c r="Q51" s="194"/>
      <c r="R51" s="194"/>
      <c r="S51" s="194"/>
      <c r="W51" s="194"/>
      <c r="Y51" s="194"/>
      <c r="AB51" s="194"/>
      <c r="AC51" s="194"/>
      <c r="AD51" s="194"/>
      <c r="AE51" s="194"/>
      <c r="AF51" s="196"/>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6"/>
      <c r="DM51" s="194"/>
      <c r="DN51" s="194"/>
      <c r="DO51" s="194"/>
      <c r="DP51" s="194"/>
      <c r="DQ51" s="194"/>
      <c r="DR51" s="194"/>
      <c r="DS51" s="194"/>
      <c r="DT51" s="194"/>
      <c r="DU51" s="194"/>
      <c r="DV51" s="194"/>
      <c r="DW51" s="194"/>
      <c r="DX51" s="194"/>
      <c r="DY51" s="194"/>
      <c r="DZ51" s="194"/>
      <c r="EA51" s="194"/>
      <c r="EB51" s="194"/>
      <c r="EC51" s="194"/>
      <c r="ED51" s="194"/>
      <c r="EE51" s="194"/>
      <c r="EF51" s="194"/>
      <c r="EG51" s="194"/>
      <c r="EH51" s="194"/>
      <c r="EI51" s="194"/>
      <c r="EJ51" s="194"/>
      <c r="EK51" s="194"/>
      <c r="EL51" s="194"/>
      <c r="EM51" s="194"/>
      <c r="EN51" s="194"/>
      <c r="EO51" s="194"/>
      <c r="EP51" s="194"/>
      <c r="EQ51" s="194"/>
      <c r="ER51" s="194"/>
      <c r="ES51" s="1"/>
      <c r="ET51" s="196"/>
      <c r="EV51" s="194"/>
      <c r="EW51" s="194"/>
      <c r="EX51" s="194"/>
      <c r="EY51" s="194"/>
      <c r="EZ51" s="194"/>
      <c r="FA51" s="194"/>
      <c r="FB51" s="194"/>
      <c r="FC51" s="194"/>
      <c r="FD51" s="194"/>
      <c r="FE51" s="194"/>
      <c r="FF51" s="194"/>
      <c r="FG51" s="194"/>
      <c r="FH51" s="194"/>
      <c r="FI51" s="194"/>
      <c r="FJ51" s="194"/>
      <c r="FK51" s="194"/>
      <c r="FL51" s="194"/>
      <c r="FM51" s="194"/>
      <c r="FN51" s="194"/>
      <c r="FO51" s="194"/>
      <c r="FP51" s="194"/>
      <c r="FQ51" s="194"/>
      <c r="FR51" s="194"/>
      <c r="FS51" s="194"/>
      <c r="FT51" s="194"/>
      <c r="FU51" s="194"/>
      <c r="FV51" s="194"/>
      <c r="FW51" s="194"/>
      <c r="FX51" s="194"/>
      <c r="FY51" s="194"/>
      <c r="FZ51" s="1"/>
      <c r="GA51" s="196"/>
      <c r="GU51" s="1"/>
      <c r="GV51" s="196"/>
      <c r="GY51" s="1"/>
      <c r="GZ51" s="196"/>
      <c r="HG51" s="1"/>
      <c r="HH51" s="196"/>
      <c r="HO51" s="1"/>
      <c r="HP51" s="196"/>
      <c r="HV51" s="1"/>
      <c r="HW51" s="196"/>
      <c r="HX51" s="1"/>
      <c r="HY51" s="196"/>
      <c r="HZ51" s="1"/>
      <c r="IA51" s="196"/>
      <c r="IB51" s="1"/>
      <c r="IC51" s="196"/>
    </row>
    <row r="52" spans="1:243" x14ac:dyDescent="0.2">
      <c r="A52" s="194"/>
      <c r="B52" s="195"/>
      <c r="C52" s="1"/>
      <c r="D52" s="1"/>
      <c r="E52" s="1"/>
      <c r="F52" s="1"/>
      <c r="G52" s="1"/>
      <c r="H52" s="1"/>
      <c r="I52" s="1"/>
      <c r="J52" s="1"/>
      <c r="K52" s="1"/>
      <c r="L52" s="1"/>
      <c r="M52" s="1"/>
      <c r="N52" s="1"/>
      <c r="O52" s="1"/>
      <c r="P52" s="194"/>
      <c r="Q52" s="194"/>
      <c r="R52" s="194"/>
      <c r="S52" s="194"/>
      <c r="W52" s="194"/>
      <c r="AB52" s="194"/>
      <c r="AC52" s="194"/>
      <c r="AD52" s="194"/>
      <c r="AE52" s="194"/>
      <c r="AF52" s="196"/>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F52" s="194"/>
      <c r="BG52" s="194"/>
      <c r="BU52" s="194"/>
      <c r="BX52" s="194"/>
      <c r="BY52" s="194"/>
      <c r="BZ52" s="194"/>
      <c r="CA52" s="194"/>
      <c r="CB52" s="194"/>
      <c r="CC52" s="194"/>
      <c r="CD52" s="194"/>
      <c r="CE52" s="194"/>
      <c r="CG52" s="194"/>
      <c r="CJ52" s="194"/>
      <c r="CK52" s="194"/>
      <c r="CL52" s="194"/>
      <c r="CM52" s="194"/>
      <c r="CO52" s="194"/>
      <c r="CQ52" s="194"/>
      <c r="CS52" s="194"/>
      <c r="CT52" s="194"/>
      <c r="DB52" s="194"/>
      <c r="DC52" s="194"/>
      <c r="DK52" s="194"/>
      <c r="DL52" s="196"/>
      <c r="DM52" s="194"/>
      <c r="DN52" s="194"/>
      <c r="DO52" s="194"/>
      <c r="DP52" s="194"/>
      <c r="DQ52" s="194"/>
      <c r="DR52" s="194"/>
      <c r="DS52" s="194"/>
      <c r="DT52" s="194"/>
      <c r="DU52" s="194"/>
      <c r="DV52" s="194"/>
      <c r="DW52" s="194"/>
      <c r="DX52" s="194"/>
      <c r="DY52" s="194"/>
      <c r="DZ52" s="194"/>
      <c r="EA52" s="194"/>
      <c r="EB52" s="194"/>
      <c r="EC52" s="194"/>
      <c r="ED52" s="194"/>
      <c r="EE52" s="194"/>
      <c r="EF52" s="194"/>
      <c r="EG52" s="194"/>
      <c r="EH52" s="194"/>
      <c r="EI52" s="194"/>
      <c r="EJ52" s="194"/>
      <c r="EK52" s="194"/>
      <c r="EL52" s="194"/>
      <c r="EM52" s="194"/>
      <c r="EN52" s="194"/>
      <c r="EO52" s="194"/>
      <c r="EP52" s="194"/>
      <c r="EQ52" s="194"/>
      <c r="ER52" s="194"/>
      <c r="ES52" s="1"/>
      <c r="ET52" s="196"/>
      <c r="EV52" s="194"/>
      <c r="EW52" s="194"/>
      <c r="EX52" s="194"/>
      <c r="FE52" s="194"/>
      <c r="FG52" s="194"/>
      <c r="FO52" s="194"/>
      <c r="FR52" s="194"/>
      <c r="FY52" s="194"/>
      <c r="FZ52" s="1"/>
      <c r="GA52" s="196"/>
      <c r="GG52" s="1"/>
      <c r="GH52" s="196"/>
      <c r="GS52" s="1"/>
      <c r="GT52" s="196"/>
      <c r="HA52" s="1"/>
      <c r="HB52" s="196"/>
      <c r="HO52" s="1"/>
      <c r="HP52" s="196"/>
    </row>
    <row r="53" spans="1:243" x14ac:dyDescent="0.2">
      <c r="A53" s="194"/>
      <c r="B53" s="195"/>
      <c r="C53" s="1"/>
      <c r="D53" s="1"/>
      <c r="E53" s="1"/>
      <c r="F53" s="1"/>
      <c r="G53" s="1"/>
      <c r="H53" s="1"/>
      <c r="I53" s="1"/>
      <c r="J53" s="1"/>
      <c r="K53" s="1"/>
      <c r="L53" s="1"/>
      <c r="M53" s="1"/>
      <c r="N53" s="1"/>
      <c r="O53" s="1"/>
      <c r="P53" s="194"/>
      <c r="Q53" s="194"/>
      <c r="R53" s="194"/>
      <c r="S53" s="194"/>
      <c r="W53" s="194"/>
      <c r="X53" s="194"/>
      <c r="AB53" s="194"/>
      <c r="AC53" s="194"/>
      <c r="AD53" s="194"/>
      <c r="AE53" s="194"/>
      <c r="AF53" s="196"/>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K53" s="194"/>
      <c r="BV53" s="194"/>
      <c r="BX53" s="194"/>
      <c r="BY53" s="194"/>
      <c r="BZ53" s="194"/>
      <c r="CA53" s="194"/>
      <c r="CB53" s="194"/>
      <c r="CC53" s="194"/>
      <c r="CG53" s="194"/>
      <c r="CH53" s="194"/>
      <c r="CI53" s="194"/>
      <c r="CJ53" s="194"/>
      <c r="CK53" s="194"/>
      <c r="CL53" s="194"/>
      <c r="CO53" s="194"/>
      <c r="CP53" s="194"/>
      <c r="CQ53" s="194"/>
      <c r="CS53" s="194"/>
      <c r="CX53" s="194"/>
      <c r="CY53" s="194"/>
      <c r="DB53" s="194"/>
      <c r="DD53" s="194"/>
      <c r="DE53" s="194"/>
      <c r="DG53" s="194"/>
      <c r="DK53" s="194"/>
      <c r="DL53" s="196"/>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194"/>
      <c r="EJ53" s="194"/>
      <c r="EK53" s="194"/>
      <c r="EL53" s="194"/>
      <c r="EM53" s="194"/>
      <c r="EN53" s="194"/>
      <c r="EO53" s="194"/>
      <c r="EP53" s="194"/>
      <c r="EQ53" s="194"/>
      <c r="ER53" s="194"/>
      <c r="ES53" s="1"/>
      <c r="ET53" s="196"/>
      <c r="EU53" s="194"/>
      <c r="EV53" s="194"/>
      <c r="EW53" s="194"/>
      <c r="EX53" s="194"/>
      <c r="EZ53" s="194"/>
      <c r="FA53" s="194"/>
      <c r="FB53" s="194"/>
      <c r="FC53" s="194"/>
      <c r="FD53" s="194"/>
      <c r="FE53" s="194"/>
      <c r="FF53" s="194"/>
      <c r="FG53" s="194"/>
      <c r="FH53" s="194"/>
      <c r="FI53" s="194"/>
      <c r="FJ53" s="194"/>
      <c r="FK53" s="194"/>
      <c r="FL53" s="194"/>
      <c r="FM53" s="194"/>
      <c r="FN53" s="194"/>
      <c r="FO53" s="194"/>
      <c r="FP53" s="194"/>
      <c r="FQ53" s="194"/>
      <c r="FR53" s="194"/>
      <c r="FS53" s="194"/>
      <c r="FT53" s="194"/>
      <c r="FU53" s="194"/>
      <c r="FV53" s="194"/>
      <c r="FW53" s="194"/>
      <c r="FX53" s="194"/>
      <c r="FY53" s="194"/>
      <c r="FZ53" s="1"/>
      <c r="GA53" s="196"/>
      <c r="GW53" s="1"/>
      <c r="GX53" s="196"/>
      <c r="HE53" s="1"/>
      <c r="HF53" s="196"/>
      <c r="HO53" s="1"/>
      <c r="HP53" s="196"/>
      <c r="IB53" s="1"/>
      <c r="IC53" s="196"/>
      <c r="ID53" s="1"/>
      <c r="IE53" s="196"/>
    </row>
    <row r="54" spans="1:243" x14ac:dyDescent="0.2">
      <c r="A54" s="194"/>
      <c r="B54" s="195"/>
      <c r="C54" s="1"/>
      <c r="D54" s="1"/>
      <c r="E54" s="1"/>
      <c r="F54" s="1"/>
      <c r="G54" s="1"/>
      <c r="H54" s="1"/>
      <c r="I54" s="1"/>
      <c r="J54" s="1"/>
      <c r="K54" s="1"/>
      <c r="L54" s="1"/>
      <c r="M54" s="1"/>
      <c r="N54" s="1"/>
      <c r="O54" s="1"/>
      <c r="P54" s="194"/>
      <c r="Q54" s="194"/>
      <c r="R54" s="194"/>
      <c r="S54" s="194"/>
      <c r="T54" s="194"/>
      <c r="U54" s="194"/>
      <c r="V54" s="194"/>
      <c r="W54" s="194"/>
      <c r="X54" s="194"/>
      <c r="Y54" s="194"/>
      <c r="Z54" s="194"/>
      <c r="AA54" s="194"/>
      <c r="AB54" s="194"/>
      <c r="AC54" s="194"/>
      <c r="AD54" s="194"/>
      <c r="AE54" s="194"/>
      <c r="AF54" s="196"/>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V54" s="194"/>
      <c r="CW54" s="194"/>
      <c r="CX54" s="194"/>
      <c r="CY54" s="194"/>
      <c r="CZ54" s="194"/>
      <c r="DA54" s="194"/>
      <c r="DB54" s="194"/>
      <c r="DC54" s="194"/>
      <c r="DD54" s="194"/>
      <c r="DE54" s="194"/>
      <c r="DF54" s="194"/>
      <c r="DG54" s="194"/>
      <c r="DH54" s="194"/>
      <c r="DI54" s="194"/>
      <c r="DJ54" s="194"/>
      <c r="DK54" s="194"/>
      <c r="DL54" s="196"/>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c r="EI54" s="194"/>
      <c r="EJ54" s="194"/>
      <c r="EK54" s="194"/>
      <c r="EL54" s="194"/>
      <c r="EM54" s="194"/>
      <c r="EN54" s="194"/>
      <c r="EO54" s="194"/>
      <c r="EP54" s="194"/>
      <c r="EQ54" s="194"/>
      <c r="ER54" s="194"/>
      <c r="ES54" s="1"/>
      <c r="ET54" s="196"/>
      <c r="EU54" s="194"/>
      <c r="EV54" s="194"/>
      <c r="EW54" s="194"/>
      <c r="EX54" s="194"/>
      <c r="EY54" s="194"/>
      <c r="EZ54" s="194"/>
      <c r="FA54" s="194"/>
      <c r="FB54" s="194"/>
      <c r="FC54" s="194"/>
      <c r="FD54" s="194"/>
      <c r="FE54" s="194"/>
      <c r="FF54" s="194"/>
      <c r="FG54" s="194"/>
      <c r="FH54" s="194"/>
      <c r="FI54" s="194"/>
      <c r="FJ54" s="194"/>
      <c r="FK54" s="194"/>
      <c r="FL54" s="194"/>
      <c r="FM54" s="194"/>
      <c r="FN54" s="194"/>
      <c r="FO54" s="194"/>
      <c r="FP54" s="194"/>
      <c r="FQ54" s="194"/>
      <c r="FR54" s="194"/>
      <c r="FS54" s="194"/>
      <c r="FT54" s="194"/>
      <c r="FU54" s="194"/>
      <c r="FV54" s="194"/>
      <c r="FW54" s="194"/>
      <c r="FX54" s="194"/>
      <c r="FY54" s="194"/>
      <c r="FZ54" s="1"/>
      <c r="GA54" s="196"/>
      <c r="GB54" s="1"/>
      <c r="GW54" s="1"/>
      <c r="GX54" s="196"/>
      <c r="HG54" s="1"/>
      <c r="HH54" s="196"/>
      <c r="HO54" s="1"/>
      <c r="HP54" s="196"/>
    </row>
    <row r="55" spans="1:243" x14ac:dyDescent="0.2">
      <c r="A55" s="194"/>
      <c r="B55" s="195"/>
      <c r="C55" s="1"/>
      <c r="D55" s="1"/>
      <c r="E55" s="1"/>
      <c r="F55" s="1"/>
      <c r="G55" s="1"/>
      <c r="H55" s="1"/>
      <c r="I55" s="1"/>
      <c r="J55" s="1"/>
      <c r="K55" s="1"/>
      <c r="L55" s="1"/>
      <c r="M55" s="1"/>
      <c r="N55" s="1"/>
      <c r="O55" s="1"/>
      <c r="P55" s="194"/>
      <c r="Q55" s="194"/>
      <c r="R55" s="194"/>
      <c r="S55" s="194"/>
      <c r="T55" s="194"/>
      <c r="U55" s="194"/>
      <c r="V55" s="194"/>
      <c r="W55" s="194"/>
      <c r="X55" s="194"/>
      <c r="Y55" s="194"/>
      <c r="Z55" s="194"/>
      <c r="AA55" s="194"/>
      <c r="AB55" s="194"/>
      <c r="AC55" s="194"/>
      <c r="AD55" s="194"/>
      <c r="AE55" s="194"/>
      <c r="AF55" s="196"/>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194"/>
      <c r="CI55" s="194"/>
      <c r="CJ55" s="194"/>
      <c r="CK55" s="194"/>
      <c r="CL55" s="194"/>
      <c r="CM55" s="194"/>
      <c r="CN55" s="194"/>
      <c r="CO55" s="194"/>
      <c r="CP55" s="194"/>
      <c r="CQ55" s="194"/>
      <c r="CR55" s="194"/>
      <c r="CS55" s="194"/>
      <c r="CT55" s="194"/>
      <c r="CU55" s="194"/>
      <c r="CV55" s="194"/>
      <c r="CW55" s="194"/>
      <c r="CX55" s="194"/>
      <c r="CY55" s="194"/>
      <c r="CZ55" s="194"/>
      <c r="DA55" s="194"/>
      <c r="DB55" s="194"/>
      <c r="DC55" s="194"/>
      <c r="DD55" s="194"/>
      <c r="DE55" s="194"/>
      <c r="DF55" s="194"/>
      <c r="DG55" s="194"/>
      <c r="DH55" s="194"/>
      <c r="DI55" s="194"/>
      <c r="DJ55" s="194"/>
      <c r="DK55" s="194"/>
      <c r="DL55" s="196"/>
      <c r="DM55" s="194"/>
      <c r="DN55" s="194"/>
      <c r="DO55" s="194"/>
      <c r="DP55" s="194"/>
      <c r="DQ55" s="194"/>
      <c r="DR55" s="194"/>
      <c r="DS55" s="194"/>
      <c r="DT55" s="194"/>
      <c r="DU55" s="194"/>
      <c r="DV55" s="194"/>
      <c r="DW55" s="194"/>
      <c r="DX55" s="194"/>
      <c r="DY55" s="194"/>
      <c r="DZ55" s="194"/>
      <c r="EA55" s="194"/>
      <c r="EB55" s="194"/>
      <c r="EC55" s="194"/>
      <c r="ED55" s="194"/>
      <c r="EE55" s="194"/>
      <c r="EF55" s="194"/>
      <c r="EG55" s="194"/>
      <c r="EH55" s="194"/>
      <c r="EI55" s="194"/>
      <c r="EJ55" s="194"/>
      <c r="EK55" s="194"/>
      <c r="EL55" s="194"/>
      <c r="EM55" s="194"/>
      <c r="EN55" s="194"/>
      <c r="EO55" s="194"/>
      <c r="EP55" s="194"/>
      <c r="EQ55" s="194"/>
      <c r="ER55" s="194"/>
      <c r="ES55" s="1"/>
      <c r="ET55" s="196"/>
      <c r="EU55" s="194"/>
      <c r="EV55" s="194"/>
      <c r="EW55" s="194"/>
      <c r="EX55" s="194"/>
      <c r="EY55" s="194"/>
      <c r="EZ55" s="194"/>
      <c r="FA55" s="194"/>
      <c r="FB55" s="194"/>
      <c r="FC55" s="194"/>
      <c r="FD55" s="194"/>
      <c r="FE55" s="194"/>
      <c r="FF55" s="194"/>
      <c r="FG55" s="194"/>
      <c r="FH55" s="194"/>
      <c r="FI55" s="194"/>
      <c r="FJ55" s="194"/>
      <c r="FK55" s="194"/>
      <c r="FL55" s="194"/>
      <c r="FM55" s="194"/>
      <c r="FN55" s="194"/>
      <c r="FO55" s="194"/>
      <c r="FP55" s="194"/>
      <c r="FQ55" s="194"/>
      <c r="FR55" s="194"/>
      <c r="FS55" s="194"/>
      <c r="FT55" s="194"/>
      <c r="FU55" s="194"/>
      <c r="FV55" s="194"/>
      <c r="FW55" s="194"/>
      <c r="FX55" s="194"/>
      <c r="FY55" s="194"/>
      <c r="FZ55" s="1"/>
      <c r="GA55" s="196"/>
      <c r="GB55" s="1"/>
      <c r="GW55" s="1"/>
      <c r="GX55" s="196"/>
      <c r="HA55" s="1"/>
      <c r="HB55" s="196"/>
      <c r="HE55" s="1"/>
      <c r="HF55" s="196"/>
      <c r="HO55" s="1"/>
      <c r="HP55" s="196"/>
      <c r="HV55" s="1"/>
      <c r="HW55" s="196"/>
      <c r="HX55" s="1"/>
      <c r="HY55" s="196"/>
      <c r="HZ55" s="1"/>
      <c r="IA55" s="196"/>
      <c r="IB55" s="1"/>
      <c r="IC55" s="196"/>
      <c r="IF55" s="194"/>
      <c r="IG55" s="194"/>
      <c r="II55" s="194"/>
    </row>
    <row r="56" spans="1:243" x14ac:dyDescent="0.2">
      <c r="A56" s="194"/>
      <c r="B56" s="195"/>
      <c r="C56" s="1"/>
      <c r="D56" s="1"/>
      <c r="E56" s="1"/>
      <c r="F56" s="1"/>
      <c r="G56" s="1"/>
      <c r="H56" s="1"/>
      <c r="I56" s="1"/>
      <c r="J56" s="1"/>
      <c r="K56" s="1"/>
      <c r="L56" s="1"/>
      <c r="M56" s="1"/>
      <c r="N56" s="1"/>
      <c r="O56" s="1"/>
      <c r="P56" s="194"/>
      <c r="Q56" s="194"/>
      <c r="R56" s="194"/>
      <c r="S56" s="194"/>
      <c r="T56" s="194"/>
      <c r="U56" s="194"/>
      <c r="V56" s="194"/>
      <c r="W56" s="194"/>
      <c r="X56" s="194"/>
      <c r="Y56" s="194"/>
      <c r="Z56" s="194"/>
      <c r="AA56" s="194"/>
      <c r="AB56" s="194"/>
      <c r="AC56" s="194"/>
      <c r="AD56" s="194"/>
      <c r="AE56" s="194"/>
      <c r="AF56" s="196"/>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194"/>
      <c r="CI56" s="194"/>
      <c r="CJ56" s="194"/>
      <c r="CK56" s="194"/>
      <c r="CL56" s="194"/>
      <c r="CM56" s="194"/>
      <c r="CN56" s="194"/>
      <c r="CO56" s="194"/>
      <c r="CP56" s="194"/>
      <c r="CQ56" s="194"/>
      <c r="CR56" s="194"/>
      <c r="CS56" s="194"/>
      <c r="CT56" s="194"/>
      <c r="CU56" s="194"/>
      <c r="CV56" s="194"/>
      <c r="CW56" s="194"/>
      <c r="CX56" s="194"/>
      <c r="CY56" s="194"/>
      <c r="CZ56" s="194"/>
      <c r="DA56" s="194"/>
      <c r="DB56" s="194"/>
      <c r="DC56" s="194"/>
      <c r="DD56" s="194"/>
      <c r="DE56" s="194"/>
      <c r="DF56" s="194"/>
      <c r="DG56" s="194"/>
      <c r="DH56" s="194"/>
      <c r="DI56" s="194"/>
      <c r="DJ56" s="194"/>
      <c r="DK56" s="194"/>
      <c r="DL56" s="196"/>
      <c r="DM56" s="194"/>
      <c r="DN56" s="194"/>
      <c r="DO56" s="194"/>
      <c r="DP56" s="194"/>
      <c r="DQ56" s="194"/>
      <c r="DR56" s="194"/>
      <c r="DS56" s="194"/>
      <c r="DT56" s="194"/>
      <c r="DU56" s="194"/>
      <c r="DV56" s="194"/>
      <c r="DW56" s="194"/>
      <c r="DX56" s="194"/>
      <c r="DY56" s="194"/>
      <c r="DZ56" s="194"/>
      <c r="EA56" s="194"/>
      <c r="EB56" s="194"/>
      <c r="EC56" s="194"/>
      <c r="ED56" s="194"/>
      <c r="EE56" s="194"/>
      <c r="EF56" s="194"/>
      <c r="EG56" s="194"/>
      <c r="EH56" s="194"/>
      <c r="EI56" s="194"/>
      <c r="EJ56" s="194"/>
      <c r="EK56" s="194"/>
      <c r="EL56" s="194"/>
      <c r="EM56" s="194"/>
      <c r="EN56" s="194"/>
      <c r="EO56" s="194"/>
      <c r="EP56" s="194"/>
      <c r="EQ56" s="194"/>
      <c r="ER56" s="194"/>
      <c r="ES56" s="1"/>
      <c r="ET56" s="196"/>
      <c r="EU56" s="194"/>
      <c r="EV56" s="194"/>
      <c r="EW56" s="194"/>
      <c r="EX56" s="194"/>
      <c r="EY56" s="194"/>
      <c r="EZ56" s="194"/>
      <c r="FA56" s="194"/>
      <c r="FB56" s="194"/>
      <c r="FC56" s="194"/>
      <c r="FD56" s="194"/>
      <c r="FE56" s="194"/>
      <c r="FF56" s="194"/>
      <c r="FG56" s="194"/>
      <c r="FH56" s="194"/>
      <c r="FI56" s="194"/>
      <c r="FJ56" s="194"/>
      <c r="FK56" s="194"/>
      <c r="FL56" s="194"/>
      <c r="FM56" s="194"/>
      <c r="FN56" s="194"/>
      <c r="FO56" s="194"/>
      <c r="FP56" s="194"/>
      <c r="FQ56" s="194"/>
      <c r="FR56" s="194"/>
      <c r="FS56" s="194"/>
      <c r="FT56" s="194"/>
      <c r="FU56" s="194"/>
      <c r="FV56" s="194"/>
      <c r="FW56" s="194"/>
      <c r="FX56" s="194"/>
      <c r="FY56" s="194"/>
      <c r="FZ56" s="1"/>
      <c r="GA56" s="196"/>
      <c r="GW56" s="1"/>
      <c r="GX56" s="196"/>
      <c r="HG56" s="1"/>
      <c r="HH56" s="196"/>
      <c r="HO56" s="1"/>
      <c r="HP56" s="196"/>
    </row>
    <row r="57" spans="1:243" x14ac:dyDescent="0.2">
      <c r="A57" s="194"/>
      <c r="B57" s="195"/>
      <c r="C57" s="1"/>
      <c r="D57" s="1"/>
      <c r="E57" s="1"/>
      <c r="F57" s="1"/>
      <c r="G57" s="1"/>
      <c r="H57" s="1"/>
      <c r="I57" s="1"/>
      <c r="K57" s="1"/>
      <c r="L57" s="1"/>
      <c r="M57" s="1"/>
      <c r="N57" s="1"/>
      <c r="O57" s="1"/>
      <c r="P57" s="194"/>
      <c r="Q57" s="194"/>
      <c r="R57" s="194"/>
      <c r="S57" s="194"/>
      <c r="T57" s="194"/>
      <c r="U57" s="194"/>
      <c r="V57" s="194"/>
      <c r="W57" s="194"/>
      <c r="X57" s="194"/>
      <c r="Y57" s="194"/>
      <c r="Z57" s="194"/>
      <c r="AA57" s="194"/>
      <c r="AB57" s="194"/>
      <c r="AC57" s="194"/>
      <c r="AD57" s="194"/>
      <c r="AE57" s="194"/>
      <c r="AF57" s="196"/>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6"/>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c r="EI57" s="194"/>
      <c r="EJ57" s="194"/>
      <c r="EK57" s="194"/>
      <c r="EL57" s="194"/>
      <c r="EM57" s="194"/>
      <c r="EN57" s="194"/>
      <c r="EO57" s="194"/>
      <c r="EP57" s="194"/>
      <c r="EQ57" s="194"/>
      <c r="ER57" s="194"/>
      <c r="ES57" s="1"/>
      <c r="ET57" s="196"/>
      <c r="EU57" s="194"/>
      <c r="EV57" s="194"/>
      <c r="EW57" s="194"/>
      <c r="EX57" s="194"/>
      <c r="EY57" s="194"/>
      <c r="EZ57" s="194"/>
      <c r="FA57" s="194"/>
      <c r="FB57" s="194"/>
      <c r="FC57" s="194"/>
      <c r="FD57" s="194"/>
      <c r="FE57" s="194"/>
      <c r="FF57" s="194"/>
      <c r="FG57" s="194"/>
      <c r="FH57" s="194"/>
      <c r="FI57" s="194"/>
      <c r="FJ57" s="194"/>
      <c r="FK57" s="194"/>
      <c r="FL57" s="194"/>
      <c r="FM57" s="194"/>
      <c r="FN57" s="194"/>
      <c r="FO57" s="194"/>
      <c r="FP57" s="194"/>
      <c r="FQ57" s="194"/>
      <c r="FR57" s="194"/>
      <c r="FS57" s="194"/>
      <c r="FT57" s="194"/>
      <c r="FU57" s="194"/>
      <c r="FV57" s="194"/>
      <c r="FW57" s="194"/>
      <c r="FX57" s="194"/>
      <c r="FY57" s="194"/>
      <c r="FZ57" s="1"/>
      <c r="GA57" s="196"/>
      <c r="GW57" s="1"/>
      <c r="GX57" s="196"/>
      <c r="HG57" s="1"/>
      <c r="HH57" s="196"/>
      <c r="HI57" s="1"/>
      <c r="HJ57" s="196"/>
      <c r="HM57" s="1"/>
      <c r="HN57" s="196"/>
      <c r="HO57" s="1"/>
      <c r="HP57" s="196"/>
      <c r="HV57" s="1"/>
      <c r="HW57" s="196"/>
      <c r="IF57" s="194"/>
      <c r="IH57" s="194"/>
    </row>
    <row r="58" spans="1:243" x14ac:dyDescent="0.2">
      <c r="A58" s="194"/>
      <c r="B58" s="195"/>
      <c r="C58" s="1"/>
      <c r="D58" s="1"/>
      <c r="E58" s="1"/>
      <c r="F58" s="1"/>
      <c r="G58" s="1"/>
      <c r="H58" s="1"/>
      <c r="I58" s="1"/>
      <c r="J58" s="1"/>
      <c r="K58" s="1"/>
      <c r="L58" s="1"/>
      <c r="M58" s="1"/>
      <c r="N58" s="1"/>
      <c r="O58" s="1"/>
      <c r="P58" s="194"/>
      <c r="Q58" s="194"/>
      <c r="R58" s="194"/>
      <c r="S58" s="194"/>
      <c r="U58" s="194"/>
      <c r="W58" s="194"/>
      <c r="X58" s="194"/>
      <c r="Y58" s="194"/>
      <c r="AB58" s="194"/>
      <c r="AC58" s="194"/>
      <c r="AD58" s="194"/>
      <c r="AE58" s="194"/>
      <c r="AF58" s="196"/>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6"/>
      <c r="DM58" s="194"/>
      <c r="DN58" s="194"/>
      <c r="DO58" s="194"/>
      <c r="DP58" s="194"/>
      <c r="DQ58" s="194"/>
      <c r="DR58" s="194"/>
      <c r="DS58" s="194"/>
      <c r="DT58" s="194"/>
      <c r="DU58" s="194"/>
      <c r="DV58" s="194"/>
      <c r="DW58" s="194"/>
      <c r="DX58" s="194"/>
      <c r="DY58" s="194"/>
      <c r="DZ58" s="194"/>
      <c r="EA58" s="194"/>
      <c r="EB58" s="194"/>
      <c r="EC58" s="194"/>
      <c r="ED58" s="194"/>
      <c r="EE58" s="194"/>
      <c r="EF58" s="194"/>
      <c r="EG58" s="194"/>
      <c r="EH58" s="194"/>
      <c r="EI58" s="194"/>
      <c r="EK58" s="194"/>
      <c r="EL58" s="194"/>
      <c r="EM58" s="194"/>
      <c r="EN58" s="194"/>
      <c r="EO58" s="194"/>
      <c r="EP58" s="194"/>
      <c r="EQ58" s="194"/>
      <c r="ER58" s="194"/>
      <c r="ES58" s="1"/>
      <c r="ET58" s="196"/>
      <c r="EU58" s="194"/>
      <c r="EV58" s="194"/>
      <c r="EW58" s="194"/>
      <c r="EX58" s="194"/>
      <c r="EZ58" s="194"/>
      <c r="FE58" s="194"/>
      <c r="FG58" s="194"/>
      <c r="FH58" s="194"/>
      <c r="FO58" s="194"/>
      <c r="FP58" s="194"/>
      <c r="FQ58" s="194"/>
      <c r="FR58" s="194"/>
      <c r="FS58" s="194"/>
      <c r="FT58" s="194"/>
      <c r="FU58" s="194"/>
      <c r="FV58" s="194"/>
      <c r="FW58" s="194"/>
      <c r="FX58" s="194"/>
      <c r="FY58" s="194"/>
      <c r="FZ58" s="1"/>
      <c r="GA58" s="196"/>
      <c r="GS58" s="1"/>
      <c r="GT58" s="196"/>
      <c r="HA58" s="1"/>
      <c r="HB58" s="196"/>
      <c r="HC58" s="1"/>
      <c r="HD58" s="196"/>
      <c r="HE58" s="1"/>
      <c r="HF58" s="196"/>
      <c r="HO58" s="1"/>
      <c r="HP58" s="196"/>
    </row>
    <row r="59" spans="1:243" x14ac:dyDescent="0.2">
      <c r="A59" s="194"/>
      <c r="B59" s="195"/>
      <c r="C59" s="1"/>
      <c r="D59" s="1"/>
      <c r="E59" s="1"/>
      <c r="F59" s="1"/>
      <c r="G59" s="1"/>
      <c r="H59" s="1"/>
      <c r="I59" s="1"/>
      <c r="J59" s="1"/>
      <c r="K59" s="1"/>
      <c r="L59" s="1"/>
      <c r="M59" s="1"/>
      <c r="N59" s="1"/>
      <c r="O59" s="1"/>
      <c r="P59" s="194"/>
      <c r="Q59" s="194"/>
      <c r="R59" s="194"/>
      <c r="S59" s="194"/>
      <c r="X59" s="194"/>
      <c r="AB59" s="194"/>
      <c r="AC59" s="194"/>
      <c r="AD59" s="194"/>
      <c r="AE59" s="194"/>
      <c r="AF59" s="196"/>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F59" s="194"/>
      <c r="BG59" s="194"/>
      <c r="BX59" s="194"/>
      <c r="BY59" s="194"/>
      <c r="BZ59" s="194"/>
      <c r="CA59" s="194"/>
      <c r="CB59" s="194"/>
      <c r="CC59" s="194"/>
      <c r="CD59" s="194"/>
      <c r="CE59" s="194"/>
      <c r="CF59" s="194"/>
      <c r="CG59" s="194"/>
      <c r="CH59" s="194"/>
      <c r="CI59" s="194"/>
      <c r="CJ59" s="194"/>
      <c r="CK59" s="194"/>
      <c r="CL59" s="194"/>
      <c r="CM59" s="194"/>
      <c r="CN59" s="194"/>
      <c r="CO59" s="194"/>
      <c r="CP59" s="194"/>
      <c r="CQ59" s="194"/>
      <c r="CS59" s="194"/>
      <c r="CT59" s="194"/>
      <c r="CU59" s="194"/>
      <c r="CV59" s="194"/>
      <c r="CW59" s="194"/>
      <c r="CX59" s="194"/>
      <c r="CY59" s="194"/>
      <c r="CZ59" s="194"/>
      <c r="DA59" s="194"/>
      <c r="DB59" s="194"/>
      <c r="DG59" s="194"/>
      <c r="DH59" s="194"/>
      <c r="DK59" s="194"/>
      <c r="DL59" s="196"/>
      <c r="DM59" s="194"/>
      <c r="DN59" s="194"/>
      <c r="DO59" s="194"/>
      <c r="DP59" s="194"/>
      <c r="DQ59" s="194"/>
      <c r="DR59" s="194"/>
      <c r="DS59" s="194"/>
      <c r="DT59" s="194"/>
      <c r="DU59" s="194"/>
      <c r="DV59" s="194"/>
      <c r="DW59" s="194"/>
      <c r="DX59" s="194"/>
      <c r="DY59" s="194"/>
      <c r="DZ59" s="194"/>
      <c r="EA59" s="194"/>
      <c r="EB59" s="194"/>
      <c r="EC59" s="194"/>
      <c r="ED59" s="194"/>
      <c r="EE59" s="194"/>
      <c r="EF59" s="194"/>
      <c r="EG59" s="194"/>
      <c r="EH59" s="194"/>
      <c r="EI59" s="194"/>
      <c r="EJ59" s="194"/>
      <c r="EK59" s="194"/>
      <c r="EL59" s="194"/>
      <c r="EM59" s="194"/>
      <c r="EN59" s="194"/>
      <c r="EO59" s="194"/>
      <c r="EP59" s="194"/>
      <c r="EQ59" s="194"/>
      <c r="ER59" s="194"/>
      <c r="ES59" s="1"/>
      <c r="ET59" s="196"/>
      <c r="EV59" s="194"/>
      <c r="EW59" s="194"/>
      <c r="EZ59" s="194"/>
      <c r="FA59" s="194"/>
      <c r="FE59" s="194"/>
      <c r="FG59" s="194"/>
      <c r="FO59" s="194"/>
      <c r="FQ59" s="194"/>
      <c r="FR59" s="194"/>
      <c r="FS59" s="194"/>
      <c r="FY59" s="194"/>
      <c r="FZ59" s="1"/>
      <c r="GA59" s="196"/>
      <c r="GU59" s="1"/>
      <c r="GV59" s="196"/>
      <c r="HE59" s="1"/>
      <c r="HF59" s="196"/>
      <c r="HO59" s="1"/>
      <c r="HP59" s="196"/>
      <c r="HZ59" s="1"/>
      <c r="IA59" s="196"/>
      <c r="IB59" s="1"/>
      <c r="IC59" s="196"/>
    </row>
    <row r="60" spans="1:243" x14ac:dyDescent="0.2">
      <c r="A60" s="194"/>
      <c r="B60" s="195"/>
      <c r="C60" s="1"/>
      <c r="D60" s="1"/>
      <c r="E60" s="1"/>
      <c r="F60" s="1"/>
      <c r="G60" s="1"/>
      <c r="H60" s="1"/>
      <c r="I60" s="1"/>
      <c r="J60" s="1"/>
      <c r="K60" s="1"/>
      <c r="L60" s="1"/>
      <c r="M60" s="1"/>
      <c r="N60" s="1"/>
      <c r="O60" s="1"/>
      <c r="P60" s="194"/>
      <c r="Q60" s="194"/>
      <c r="R60" s="194"/>
      <c r="S60" s="194"/>
      <c r="W60" s="194"/>
      <c r="X60" s="194"/>
      <c r="AB60" s="194"/>
      <c r="AC60" s="194"/>
      <c r="AD60" s="194"/>
      <c r="AE60" s="194"/>
      <c r="AF60" s="196"/>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J60" s="194"/>
      <c r="BK60" s="194"/>
      <c r="BN60" s="194"/>
      <c r="BS60" s="194"/>
      <c r="BV60" s="194"/>
      <c r="BX60" s="194"/>
      <c r="BY60" s="194"/>
      <c r="BZ60" s="194"/>
      <c r="CA60" s="194"/>
      <c r="CB60" s="194"/>
      <c r="CC60" s="194"/>
      <c r="CD60" s="194"/>
      <c r="CE60" s="194"/>
      <c r="CF60" s="194"/>
      <c r="CG60" s="194"/>
      <c r="CH60" s="194"/>
      <c r="CI60" s="194"/>
      <c r="CJ60" s="194"/>
      <c r="CK60" s="194"/>
      <c r="CL60" s="194"/>
      <c r="CM60" s="194"/>
      <c r="CN60" s="194"/>
      <c r="CO60" s="194"/>
      <c r="CP60" s="194"/>
      <c r="CQ60" s="194"/>
      <c r="CR60" s="194"/>
      <c r="CS60" s="194"/>
      <c r="CT60" s="194"/>
      <c r="CU60" s="194"/>
      <c r="CV60" s="194"/>
      <c r="CW60" s="194"/>
      <c r="CX60" s="194"/>
      <c r="CY60" s="194"/>
      <c r="CZ60" s="194"/>
      <c r="DA60" s="194"/>
      <c r="DB60" s="194"/>
      <c r="DC60" s="194"/>
      <c r="DD60" s="194"/>
      <c r="DE60" s="194"/>
      <c r="DF60" s="194"/>
      <c r="DG60" s="194"/>
      <c r="DH60" s="194"/>
      <c r="DI60" s="194"/>
      <c r="DJ60" s="194"/>
      <c r="DK60" s="194"/>
      <c r="DL60" s="196"/>
      <c r="DM60" s="194"/>
      <c r="DN60" s="194"/>
      <c r="DO60" s="194"/>
      <c r="DP60" s="194"/>
      <c r="DQ60" s="194"/>
      <c r="DR60" s="194"/>
      <c r="DS60" s="194"/>
      <c r="DT60" s="194"/>
      <c r="DU60" s="194"/>
      <c r="DV60" s="194"/>
      <c r="DW60" s="194"/>
      <c r="DX60" s="194"/>
      <c r="DY60" s="194"/>
      <c r="DZ60" s="194"/>
      <c r="EA60" s="194"/>
      <c r="EB60" s="194"/>
      <c r="EC60" s="194"/>
      <c r="ED60" s="194"/>
      <c r="EE60" s="194"/>
      <c r="EF60" s="194"/>
      <c r="EG60" s="194"/>
      <c r="EH60" s="194"/>
      <c r="EI60" s="194"/>
      <c r="EJ60" s="194"/>
      <c r="EK60" s="194"/>
      <c r="EL60" s="194"/>
      <c r="EM60" s="194"/>
      <c r="EN60" s="194"/>
      <c r="EO60" s="194"/>
      <c r="EP60" s="194"/>
      <c r="EQ60" s="194"/>
      <c r="ER60" s="194"/>
      <c r="ES60" s="1"/>
      <c r="ET60" s="196"/>
      <c r="EU60" s="194"/>
      <c r="EV60" s="194"/>
      <c r="EW60" s="194"/>
      <c r="EX60" s="194"/>
      <c r="EY60" s="194"/>
      <c r="EZ60" s="194"/>
      <c r="FA60" s="194"/>
      <c r="FB60" s="194"/>
      <c r="FC60" s="194"/>
      <c r="FD60" s="194"/>
      <c r="FE60" s="194"/>
      <c r="FF60" s="194"/>
      <c r="FG60" s="194"/>
      <c r="FH60" s="194"/>
      <c r="FI60" s="194"/>
      <c r="FJ60" s="194"/>
      <c r="FK60" s="194"/>
      <c r="FL60" s="194"/>
      <c r="FM60" s="194"/>
      <c r="FN60" s="194"/>
      <c r="FO60" s="194"/>
      <c r="FP60" s="194"/>
      <c r="FQ60" s="194"/>
      <c r="FR60" s="194"/>
      <c r="FS60" s="194"/>
      <c r="FT60" s="194"/>
      <c r="FU60" s="194"/>
      <c r="FV60" s="194"/>
      <c r="FW60" s="194"/>
      <c r="FX60" s="194"/>
      <c r="FY60" s="194"/>
      <c r="FZ60" s="1"/>
      <c r="GA60" s="196"/>
      <c r="GK60" s="1"/>
      <c r="GL60" s="196"/>
      <c r="GS60" s="1"/>
      <c r="GT60" s="196"/>
      <c r="GU60" s="1"/>
      <c r="GV60" s="196"/>
      <c r="GY60" s="1"/>
      <c r="GZ60" s="196"/>
      <c r="HI60" s="1"/>
      <c r="HJ60" s="196"/>
      <c r="HO60" s="1"/>
      <c r="HP60" s="196"/>
    </row>
    <row r="61" spans="1:243" x14ac:dyDescent="0.2">
      <c r="A61" s="194"/>
      <c r="B61" s="195"/>
      <c r="C61" s="1"/>
      <c r="D61" s="1"/>
      <c r="E61" s="1"/>
      <c r="F61" s="1"/>
      <c r="G61" s="1"/>
      <c r="H61" s="1"/>
      <c r="I61" s="1"/>
      <c r="J61" s="1"/>
      <c r="K61" s="1"/>
      <c r="L61" s="1"/>
      <c r="M61" s="1"/>
      <c r="N61" s="1"/>
      <c r="O61" s="1"/>
      <c r="P61" s="194"/>
      <c r="Q61" s="194"/>
      <c r="R61" s="194"/>
      <c r="S61" s="194"/>
      <c r="T61" s="194"/>
      <c r="U61" s="194"/>
      <c r="V61" s="194"/>
      <c r="W61" s="194"/>
      <c r="X61" s="194"/>
      <c r="Y61" s="194"/>
      <c r="Z61" s="194"/>
      <c r="AA61" s="194"/>
      <c r="AB61" s="194"/>
      <c r="AC61" s="194"/>
      <c r="AD61" s="194"/>
      <c r="AE61" s="194"/>
      <c r="AF61" s="196"/>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X61" s="194"/>
      <c r="BY61" s="194"/>
      <c r="BZ61" s="194"/>
      <c r="CA61" s="194"/>
      <c r="CB61" s="194"/>
      <c r="CC61" s="194"/>
      <c r="CD61" s="194"/>
      <c r="CE61" s="194"/>
      <c r="CF61" s="194"/>
      <c r="CG61" s="194"/>
      <c r="CH61" s="194"/>
      <c r="CI61" s="194"/>
      <c r="CJ61" s="194"/>
      <c r="CK61" s="194"/>
      <c r="CL61" s="194"/>
      <c r="CM61" s="194"/>
      <c r="CN61" s="194"/>
      <c r="CO61" s="194"/>
      <c r="CP61" s="194"/>
      <c r="CQ61" s="194"/>
      <c r="CR61" s="194"/>
      <c r="CS61" s="194"/>
      <c r="DA61" s="194"/>
      <c r="DB61" s="194"/>
      <c r="DG61" s="194"/>
      <c r="DK61" s="194"/>
      <c r="DL61" s="196"/>
      <c r="DM61" s="194"/>
      <c r="DN61" s="194"/>
      <c r="DO61" s="194"/>
      <c r="DP61" s="194"/>
      <c r="DQ61" s="194"/>
      <c r="DR61" s="194"/>
      <c r="DS61" s="194"/>
      <c r="DT61" s="194"/>
      <c r="DU61" s="194"/>
      <c r="DV61" s="194"/>
      <c r="DW61" s="194"/>
      <c r="DX61" s="194"/>
      <c r="DY61" s="194"/>
      <c r="DZ61" s="194"/>
      <c r="EA61" s="194"/>
      <c r="EB61" s="194"/>
      <c r="EC61" s="194"/>
      <c r="ED61" s="194"/>
      <c r="EE61" s="194"/>
      <c r="EF61" s="194"/>
      <c r="EG61" s="194"/>
      <c r="EH61" s="194"/>
      <c r="EI61" s="194"/>
      <c r="EJ61" s="194"/>
      <c r="EK61" s="194"/>
      <c r="EL61" s="194"/>
      <c r="EM61" s="194"/>
      <c r="EN61" s="194"/>
      <c r="EO61" s="194"/>
      <c r="EP61" s="194"/>
      <c r="EQ61" s="194"/>
      <c r="ER61" s="194"/>
      <c r="ES61" s="1"/>
      <c r="ET61" s="196"/>
      <c r="EV61" s="194"/>
      <c r="EW61" s="194"/>
      <c r="EX61" s="194"/>
      <c r="EY61" s="194"/>
      <c r="EZ61" s="194"/>
      <c r="FA61" s="194"/>
      <c r="FB61" s="194"/>
      <c r="FC61" s="194"/>
      <c r="FD61" s="194"/>
      <c r="FE61" s="194"/>
      <c r="FF61" s="194"/>
      <c r="FG61" s="194"/>
      <c r="FH61" s="194"/>
      <c r="FI61" s="194"/>
      <c r="FJ61" s="194"/>
      <c r="FK61" s="194"/>
      <c r="FL61" s="194"/>
      <c r="FM61" s="194"/>
      <c r="FN61" s="194"/>
      <c r="FO61" s="194"/>
      <c r="FP61" s="194"/>
      <c r="FQ61" s="194"/>
      <c r="FR61" s="194"/>
      <c r="FS61" s="194"/>
      <c r="FT61" s="194"/>
      <c r="FU61" s="194"/>
      <c r="FV61" s="194"/>
      <c r="FW61" s="194"/>
      <c r="FX61" s="194"/>
      <c r="FY61" s="194"/>
      <c r="FZ61" s="1"/>
      <c r="GA61" s="196"/>
      <c r="GY61" s="1"/>
      <c r="GZ61" s="196"/>
      <c r="HA61" s="1"/>
      <c r="HB61" s="196"/>
      <c r="HE61" s="1"/>
      <c r="HF61" s="196"/>
      <c r="HO61" s="1"/>
      <c r="HP61" s="196"/>
    </row>
    <row r="62" spans="1:243" x14ac:dyDescent="0.2">
      <c r="A62" s="194"/>
      <c r="B62" s="195"/>
      <c r="C62" s="1"/>
      <c r="D62" s="1"/>
      <c r="E62" s="1"/>
      <c r="F62" s="1"/>
      <c r="G62" s="1"/>
      <c r="H62" s="1"/>
      <c r="I62" s="1"/>
      <c r="J62" s="1"/>
      <c r="K62" s="1"/>
      <c r="L62" s="1"/>
      <c r="M62" s="1"/>
      <c r="N62" s="1"/>
      <c r="O62" s="1"/>
      <c r="P62" s="194"/>
      <c r="Q62" s="194"/>
      <c r="R62" s="194"/>
      <c r="S62" s="194"/>
      <c r="T62" s="194"/>
      <c r="U62" s="194"/>
      <c r="V62" s="194"/>
      <c r="W62" s="194"/>
      <c r="X62" s="194"/>
      <c r="Y62" s="194"/>
      <c r="Z62" s="194"/>
      <c r="AA62" s="194"/>
      <c r="AB62" s="194"/>
      <c r="AC62" s="194"/>
      <c r="AD62" s="194"/>
      <c r="AE62" s="194"/>
      <c r="AF62" s="196"/>
      <c r="AG62" s="194"/>
      <c r="AH62" s="194"/>
      <c r="AI62" s="194"/>
      <c r="AJ62" s="194"/>
      <c r="AK62" s="194"/>
      <c r="AL62" s="194"/>
      <c r="AM62" s="194"/>
      <c r="AN62" s="194"/>
      <c r="AO62" s="194"/>
      <c r="AP62" s="194"/>
      <c r="AQ62" s="194"/>
      <c r="AR62" s="194"/>
      <c r="AS62" s="194"/>
      <c r="AT62" s="194"/>
      <c r="AU62" s="194"/>
      <c r="AV62" s="194"/>
      <c r="AW62" s="194"/>
      <c r="AX62" s="194"/>
      <c r="AY62" s="194"/>
      <c r="AZ62" s="194"/>
      <c r="BD62" s="194"/>
      <c r="BE62" s="194"/>
      <c r="BF62" s="194"/>
      <c r="BG62" s="194"/>
      <c r="BH62" s="194"/>
      <c r="BX62" s="194"/>
      <c r="BY62" s="194"/>
      <c r="BZ62" s="194"/>
      <c r="CB62" s="194"/>
      <c r="CD62" s="194"/>
      <c r="CE62" s="194"/>
      <c r="CG62" s="194"/>
      <c r="CH62" s="194"/>
      <c r="CI62" s="194"/>
      <c r="CJ62" s="194"/>
      <c r="CK62" s="194"/>
      <c r="CL62" s="194"/>
      <c r="CM62" s="194"/>
      <c r="CN62" s="194"/>
      <c r="CO62" s="194"/>
      <c r="CP62" s="194"/>
      <c r="CQ62" s="194"/>
      <c r="CS62" s="194"/>
      <c r="CX62" s="194"/>
      <c r="DB62" s="194"/>
      <c r="DE62" s="194"/>
      <c r="DG62" s="194"/>
      <c r="DH62" s="194"/>
      <c r="DK62" s="194"/>
      <c r="DL62" s="196"/>
      <c r="DM62" s="194"/>
      <c r="DN62" s="194"/>
      <c r="DO62" s="194"/>
      <c r="DP62" s="194"/>
      <c r="DQ62" s="194"/>
      <c r="DR62" s="194"/>
      <c r="DS62" s="194"/>
      <c r="DT62" s="194"/>
      <c r="DU62" s="194"/>
      <c r="DV62" s="194"/>
      <c r="DW62" s="194"/>
      <c r="DX62" s="194"/>
      <c r="DY62" s="194"/>
      <c r="DZ62" s="194"/>
      <c r="EA62" s="194"/>
      <c r="EB62" s="194"/>
      <c r="EC62" s="194"/>
      <c r="ED62" s="194"/>
      <c r="EE62" s="194"/>
      <c r="EF62" s="194"/>
      <c r="EG62" s="194"/>
      <c r="EH62" s="194"/>
      <c r="EI62" s="194"/>
      <c r="EJ62" s="194"/>
      <c r="EK62" s="194"/>
      <c r="EL62" s="194"/>
      <c r="EM62" s="194"/>
      <c r="EN62" s="194"/>
      <c r="EO62" s="194"/>
      <c r="EP62" s="194"/>
      <c r="EQ62" s="194"/>
      <c r="ER62" s="194"/>
      <c r="ES62" s="1"/>
      <c r="ET62" s="196"/>
      <c r="EU62" s="194"/>
      <c r="EV62" s="194"/>
      <c r="EW62" s="194"/>
      <c r="FA62" s="194"/>
      <c r="FC62" s="194"/>
      <c r="FE62" s="194"/>
      <c r="FF62" s="194"/>
      <c r="FO62" s="194"/>
      <c r="FQ62" s="194"/>
      <c r="FR62" s="194"/>
      <c r="FY62" s="194"/>
      <c r="FZ62" s="1"/>
      <c r="GA62" s="196"/>
      <c r="GK62" s="1"/>
      <c r="GL62" s="196"/>
      <c r="GU62" s="1"/>
      <c r="GV62" s="196"/>
      <c r="HE62" s="1"/>
      <c r="HF62" s="196"/>
      <c r="HO62" s="1"/>
      <c r="HP62" s="196"/>
      <c r="HZ62" s="1"/>
      <c r="IA62" s="196"/>
      <c r="IB62" s="1"/>
      <c r="IC62" s="196"/>
      <c r="IF62" s="194"/>
      <c r="IG62" s="194"/>
    </row>
    <row r="63" spans="1:243" x14ac:dyDescent="0.2">
      <c r="A63" s="194"/>
      <c r="B63" s="195"/>
      <c r="C63" s="1"/>
      <c r="D63" s="1"/>
      <c r="E63" s="1"/>
      <c r="F63" s="1"/>
      <c r="G63" s="1"/>
      <c r="H63" s="1"/>
      <c r="I63" s="1"/>
      <c r="J63" s="1"/>
      <c r="K63" s="1"/>
      <c r="L63" s="1"/>
      <c r="M63" s="1"/>
      <c r="N63" s="1"/>
      <c r="O63" s="1"/>
      <c r="P63" s="194"/>
      <c r="Q63" s="194"/>
      <c r="R63" s="194"/>
      <c r="S63" s="194"/>
      <c r="T63" s="194"/>
      <c r="U63" s="194"/>
      <c r="V63" s="194"/>
      <c r="W63" s="194"/>
      <c r="X63" s="194"/>
      <c r="Y63" s="194"/>
      <c r="Z63" s="194"/>
      <c r="AA63" s="194"/>
      <c r="AB63" s="194"/>
      <c r="AC63" s="194"/>
      <c r="AD63" s="194"/>
      <c r="AE63" s="194"/>
      <c r="AF63" s="196"/>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E63" s="194"/>
      <c r="CF63" s="194"/>
      <c r="CG63" s="194"/>
      <c r="CH63" s="194"/>
      <c r="CI63" s="194"/>
      <c r="CJ63" s="194"/>
      <c r="CK63" s="194"/>
      <c r="CL63" s="194"/>
      <c r="CM63" s="194"/>
      <c r="CN63" s="194"/>
      <c r="CO63" s="194"/>
      <c r="CP63" s="194"/>
      <c r="CQ63" s="194"/>
      <c r="CR63" s="194"/>
      <c r="CS63" s="194"/>
      <c r="CT63" s="194"/>
      <c r="CU63" s="194"/>
      <c r="CV63" s="194"/>
      <c r="CW63" s="194"/>
      <c r="CX63" s="194"/>
      <c r="CY63" s="194"/>
      <c r="CZ63" s="194"/>
      <c r="DA63" s="194"/>
      <c r="DB63" s="194"/>
      <c r="DC63" s="194"/>
      <c r="DD63" s="194"/>
      <c r="DE63" s="194"/>
      <c r="DF63" s="194"/>
      <c r="DG63" s="194"/>
      <c r="DH63" s="194"/>
      <c r="DI63" s="194"/>
      <c r="DJ63" s="194"/>
      <c r="DK63" s="194"/>
      <c r="DL63" s="196"/>
      <c r="DM63" s="194"/>
      <c r="DN63" s="194"/>
      <c r="DO63" s="194"/>
      <c r="DP63" s="194"/>
      <c r="DQ63" s="194"/>
      <c r="DR63" s="194"/>
      <c r="DS63" s="194"/>
      <c r="DT63" s="194"/>
      <c r="DU63" s="194"/>
      <c r="DV63" s="194"/>
      <c r="DW63" s="194"/>
      <c r="DX63" s="194"/>
      <c r="DY63" s="194"/>
      <c r="DZ63" s="194"/>
      <c r="EA63" s="194"/>
      <c r="EB63" s="194"/>
      <c r="EC63" s="194"/>
      <c r="ED63" s="194"/>
      <c r="EE63" s="194"/>
      <c r="EF63" s="194"/>
      <c r="EG63" s="194"/>
      <c r="EH63" s="194"/>
      <c r="EI63" s="194"/>
      <c r="EJ63" s="194"/>
      <c r="EK63" s="194"/>
      <c r="EL63" s="194"/>
      <c r="EM63" s="194"/>
      <c r="EN63" s="194"/>
      <c r="EO63" s="194"/>
      <c r="EP63" s="194"/>
      <c r="EQ63" s="194"/>
      <c r="ER63" s="194"/>
      <c r="ES63" s="1"/>
      <c r="ET63" s="196"/>
      <c r="EV63" s="194"/>
      <c r="EW63" s="194"/>
      <c r="EX63" s="194"/>
      <c r="EY63" s="194"/>
      <c r="EZ63" s="194"/>
      <c r="FA63" s="194"/>
      <c r="FB63" s="194"/>
      <c r="FC63" s="194"/>
      <c r="FD63" s="194"/>
      <c r="FE63" s="194"/>
      <c r="FF63" s="194"/>
      <c r="FG63" s="194"/>
      <c r="FH63" s="194"/>
      <c r="FI63" s="194"/>
      <c r="FJ63" s="194"/>
      <c r="FK63" s="194"/>
      <c r="FL63" s="194"/>
      <c r="FM63" s="194"/>
      <c r="FN63" s="194"/>
      <c r="FO63" s="194"/>
      <c r="FP63" s="194"/>
      <c r="FQ63" s="194"/>
      <c r="FR63" s="194"/>
      <c r="FS63" s="194"/>
      <c r="FT63" s="194"/>
      <c r="FU63" s="194"/>
      <c r="FV63" s="194"/>
      <c r="FW63" s="194"/>
      <c r="FX63" s="194"/>
      <c r="FY63" s="194"/>
      <c r="FZ63" s="1"/>
      <c r="GA63" s="196"/>
      <c r="GB63" s="1"/>
      <c r="GW63" s="1"/>
      <c r="GX63" s="196"/>
      <c r="HA63" s="1"/>
      <c r="HB63" s="196"/>
      <c r="HE63" s="1"/>
      <c r="HF63" s="196"/>
      <c r="HI63" s="1"/>
      <c r="HJ63" s="196"/>
      <c r="HO63" s="1"/>
      <c r="HP63" s="196"/>
      <c r="HX63" s="1"/>
      <c r="HY63" s="196"/>
      <c r="HZ63" s="1"/>
      <c r="IA63" s="196"/>
      <c r="IB63" s="1"/>
      <c r="IC63" s="196"/>
    </row>
    <row r="64" spans="1:243" x14ac:dyDescent="0.2">
      <c r="A64" s="194"/>
      <c r="B64" s="195"/>
      <c r="C64" s="1"/>
      <c r="D64" s="1"/>
      <c r="E64" s="1"/>
      <c r="F64" s="1"/>
      <c r="G64" s="1"/>
      <c r="H64" s="1"/>
      <c r="I64" s="1"/>
      <c r="J64" s="1"/>
      <c r="K64" s="1"/>
      <c r="L64" s="1"/>
      <c r="M64" s="1"/>
      <c r="N64" s="1"/>
      <c r="O64" s="1"/>
      <c r="P64" s="194"/>
      <c r="Q64" s="194"/>
      <c r="R64" s="194"/>
      <c r="S64" s="194"/>
      <c r="X64" s="194"/>
      <c r="AB64" s="194"/>
      <c r="AC64" s="194"/>
      <c r="AD64" s="194"/>
      <c r="AE64" s="194"/>
      <c r="AF64" s="196"/>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M64" s="194"/>
      <c r="BS64" s="194"/>
      <c r="BV64" s="194"/>
      <c r="BX64" s="194"/>
      <c r="BY64" s="194"/>
      <c r="BZ64" s="194"/>
      <c r="CA64" s="194"/>
      <c r="CB64" s="194"/>
      <c r="CG64" s="194"/>
      <c r="CH64" s="194"/>
      <c r="CI64" s="194"/>
      <c r="CJ64" s="194"/>
      <c r="CK64" s="194"/>
      <c r="CO64" s="194"/>
      <c r="CP64" s="194"/>
      <c r="CQ64" s="194"/>
      <c r="CR64" s="194"/>
      <c r="CS64" s="194"/>
      <c r="CY64" s="194"/>
      <c r="DA64" s="194"/>
      <c r="DB64" s="194"/>
      <c r="DD64" s="194"/>
      <c r="DE64" s="194"/>
      <c r="DG64" s="194"/>
      <c r="DH64" s="194"/>
      <c r="DK64" s="194"/>
      <c r="DL64" s="196"/>
      <c r="DM64" s="194"/>
      <c r="DN64" s="194"/>
      <c r="DO64" s="194"/>
      <c r="DP64" s="194"/>
      <c r="DQ64" s="194"/>
      <c r="DR64" s="194"/>
      <c r="DS64" s="194"/>
      <c r="DT64" s="194"/>
      <c r="DU64" s="194"/>
      <c r="DV64" s="194"/>
      <c r="DW64" s="194"/>
      <c r="DX64" s="194"/>
      <c r="DY64" s="194"/>
      <c r="DZ64" s="194"/>
      <c r="EA64" s="194"/>
      <c r="EB64" s="194"/>
      <c r="EC64" s="194"/>
      <c r="ED64" s="194"/>
      <c r="EE64" s="194"/>
      <c r="EF64" s="194"/>
      <c r="EG64" s="194"/>
      <c r="EH64" s="194"/>
      <c r="EI64" s="194"/>
      <c r="EJ64" s="194"/>
      <c r="EK64" s="194"/>
      <c r="EL64" s="194"/>
      <c r="EM64" s="194"/>
      <c r="EN64" s="194"/>
      <c r="EO64" s="194"/>
      <c r="EP64" s="194"/>
      <c r="EQ64" s="194"/>
      <c r="ER64" s="194"/>
      <c r="ES64" s="1"/>
      <c r="ET64" s="196"/>
      <c r="EV64" s="194"/>
      <c r="EW64" s="194"/>
      <c r="EZ64" s="194"/>
      <c r="FC64" s="194"/>
      <c r="FE64" s="194"/>
      <c r="FF64" s="194"/>
      <c r="FG64" s="194"/>
      <c r="FH64" s="194"/>
      <c r="FO64" s="194"/>
      <c r="FP64" s="194"/>
      <c r="FQ64" s="194"/>
      <c r="FR64" s="194"/>
      <c r="FS64" s="194"/>
      <c r="FT64" s="194"/>
      <c r="FU64" s="194"/>
      <c r="FV64" s="194"/>
      <c r="FW64" s="194"/>
      <c r="FX64" s="194"/>
      <c r="FY64" s="194"/>
      <c r="FZ64" s="1"/>
      <c r="GA64" s="196"/>
      <c r="GG64" s="1"/>
      <c r="GH64" s="196"/>
      <c r="GK64" s="1"/>
      <c r="GL64" s="196"/>
      <c r="GU64" s="1"/>
      <c r="GV64" s="196"/>
      <c r="GY64" s="1"/>
      <c r="GZ64" s="196"/>
      <c r="HE64" s="1"/>
      <c r="HF64" s="196"/>
      <c r="HG64" s="1"/>
      <c r="HH64" s="196"/>
      <c r="HO64" s="1"/>
      <c r="HP64" s="196"/>
      <c r="HV64" s="1"/>
      <c r="HW64" s="196"/>
      <c r="IB64" s="1"/>
      <c r="IC64" s="196"/>
      <c r="IF64" s="194"/>
      <c r="IG64" s="194"/>
      <c r="IH64" s="194"/>
      <c r="II64" s="194"/>
    </row>
    <row r="65" spans="1:243" x14ac:dyDescent="0.2">
      <c r="A65" s="194"/>
      <c r="B65" s="195"/>
      <c r="C65" s="1"/>
      <c r="D65" s="1"/>
      <c r="E65" s="1"/>
      <c r="F65" s="1"/>
      <c r="G65" s="1"/>
      <c r="H65" s="1"/>
      <c r="I65" s="1"/>
      <c r="J65" s="1"/>
      <c r="K65" s="1"/>
      <c r="L65" s="1"/>
      <c r="M65" s="1"/>
      <c r="N65" s="1"/>
      <c r="O65" s="1"/>
      <c r="P65" s="194"/>
      <c r="Q65" s="194"/>
      <c r="R65" s="194"/>
      <c r="S65" s="194"/>
      <c r="T65" s="194"/>
      <c r="U65" s="194"/>
      <c r="V65" s="194"/>
      <c r="W65" s="194"/>
      <c r="X65" s="194"/>
      <c r="Y65" s="194"/>
      <c r="Z65" s="194"/>
      <c r="AA65" s="194"/>
      <c r="AB65" s="194"/>
      <c r="AC65" s="194"/>
      <c r="AD65" s="194"/>
      <c r="AE65" s="194"/>
      <c r="AF65" s="196"/>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4"/>
      <c r="DK65" s="194"/>
      <c r="DL65" s="196"/>
      <c r="DM65" s="194"/>
      <c r="DN65" s="194"/>
      <c r="DO65" s="194"/>
      <c r="DP65" s="194"/>
      <c r="DQ65" s="194"/>
      <c r="DR65" s="194"/>
      <c r="DS65" s="194"/>
      <c r="DT65" s="194"/>
      <c r="DU65" s="194"/>
      <c r="DV65" s="194"/>
      <c r="DW65" s="194"/>
      <c r="DX65" s="194"/>
      <c r="DY65" s="194"/>
      <c r="DZ65" s="194"/>
      <c r="EA65" s="194"/>
      <c r="EB65" s="194"/>
      <c r="EC65" s="194"/>
      <c r="ED65" s="194"/>
      <c r="EE65" s="194"/>
      <c r="EF65" s="194"/>
      <c r="EG65" s="194"/>
      <c r="EH65" s="194"/>
      <c r="EI65" s="194"/>
      <c r="EJ65" s="194"/>
      <c r="EK65" s="194"/>
      <c r="EL65" s="194"/>
      <c r="EM65" s="194"/>
      <c r="EN65" s="194"/>
      <c r="EO65" s="194"/>
      <c r="EP65" s="194"/>
      <c r="EQ65" s="194"/>
      <c r="ER65" s="194"/>
      <c r="ES65" s="1"/>
      <c r="ET65" s="196"/>
      <c r="EV65" s="194"/>
      <c r="EW65" s="194"/>
      <c r="EX65" s="194"/>
      <c r="EY65" s="194"/>
      <c r="EZ65" s="194"/>
      <c r="FA65" s="194"/>
      <c r="FB65" s="194"/>
      <c r="FC65" s="194"/>
      <c r="FD65" s="194"/>
      <c r="FE65" s="194"/>
      <c r="FF65" s="194"/>
      <c r="FG65" s="194"/>
      <c r="FH65" s="194"/>
      <c r="FI65" s="194"/>
      <c r="FJ65" s="194"/>
      <c r="FK65" s="194"/>
      <c r="FL65" s="194"/>
      <c r="FM65" s="194"/>
      <c r="FN65" s="194"/>
      <c r="FO65" s="194"/>
      <c r="FP65" s="194"/>
      <c r="FQ65" s="194"/>
      <c r="FR65" s="194"/>
      <c r="FS65" s="194"/>
      <c r="FT65" s="194"/>
      <c r="FU65" s="194"/>
      <c r="FV65" s="194"/>
      <c r="FW65" s="194"/>
      <c r="FX65" s="194"/>
      <c r="FY65" s="194"/>
      <c r="FZ65" s="1"/>
      <c r="GA65" s="196"/>
      <c r="GW65" s="1"/>
      <c r="GX65" s="196"/>
      <c r="HE65" s="1"/>
      <c r="HF65" s="196"/>
      <c r="HG65" s="1"/>
      <c r="HH65" s="196"/>
      <c r="HI65" s="1"/>
      <c r="HJ65" s="196"/>
      <c r="HO65" s="1"/>
      <c r="HP65" s="196"/>
    </row>
    <row r="66" spans="1:243" x14ac:dyDescent="0.2">
      <c r="A66" s="194"/>
      <c r="B66" s="195"/>
      <c r="C66" s="1"/>
      <c r="D66" s="1"/>
      <c r="E66" s="1"/>
      <c r="F66" s="1"/>
      <c r="G66" s="1"/>
      <c r="H66" s="1"/>
      <c r="I66" s="1"/>
      <c r="J66" s="1"/>
      <c r="K66" s="1"/>
      <c r="L66" s="1"/>
      <c r="M66" s="1"/>
      <c r="N66" s="1"/>
      <c r="O66" s="1"/>
      <c r="P66" s="194"/>
      <c r="Q66" s="194"/>
      <c r="R66" s="194"/>
      <c r="S66" s="194"/>
      <c r="T66" s="194"/>
      <c r="U66" s="194"/>
      <c r="V66" s="194"/>
      <c r="W66" s="194"/>
      <c r="X66" s="194"/>
      <c r="Y66" s="194"/>
      <c r="AB66" s="194"/>
      <c r="AC66" s="194"/>
      <c r="AD66" s="194"/>
      <c r="AE66" s="194"/>
      <c r="AF66" s="196"/>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c r="CC66" s="194"/>
      <c r="CD66" s="194"/>
      <c r="CE66" s="194"/>
      <c r="CF66" s="194"/>
      <c r="CG66" s="194"/>
      <c r="CH66" s="194"/>
      <c r="CI66" s="194"/>
      <c r="CJ66" s="194"/>
      <c r="CK66" s="194"/>
      <c r="CL66" s="194"/>
      <c r="CM66" s="194"/>
      <c r="CN66" s="194"/>
      <c r="CO66" s="194"/>
      <c r="CP66" s="194"/>
      <c r="CQ66" s="194"/>
      <c r="CR66" s="194"/>
      <c r="CS66" s="194"/>
      <c r="CT66" s="194"/>
      <c r="CU66" s="194"/>
      <c r="CV66" s="194"/>
      <c r="CW66" s="194"/>
      <c r="CX66" s="194"/>
      <c r="CY66" s="194"/>
      <c r="CZ66" s="194"/>
      <c r="DA66" s="194"/>
      <c r="DB66" s="194"/>
      <c r="DC66" s="194"/>
      <c r="DD66" s="194"/>
      <c r="DE66" s="194"/>
      <c r="DF66" s="194"/>
      <c r="DG66" s="194"/>
      <c r="DH66" s="194"/>
      <c r="DI66" s="194"/>
      <c r="DJ66" s="194"/>
      <c r="DK66" s="194"/>
      <c r="DL66" s="196"/>
      <c r="DM66" s="194"/>
      <c r="DN66" s="194"/>
      <c r="DO66" s="194"/>
      <c r="DP66" s="194"/>
      <c r="DQ66" s="194"/>
      <c r="DR66" s="194"/>
      <c r="DS66" s="194"/>
      <c r="DT66" s="194"/>
      <c r="DU66" s="194"/>
      <c r="DV66" s="194"/>
      <c r="DW66" s="194"/>
      <c r="DX66" s="194"/>
      <c r="DY66" s="194"/>
      <c r="DZ66" s="194"/>
      <c r="EA66" s="194"/>
      <c r="EB66" s="194"/>
      <c r="EC66" s="194"/>
      <c r="ED66" s="194"/>
      <c r="EE66" s="194"/>
      <c r="EF66" s="194"/>
      <c r="EG66" s="194"/>
      <c r="EH66" s="194"/>
      <c r="EI66" s="194"/>
      <c r="EJ66" s="194"/>
      <c r="EK66" s="194"/>
      <c r="EL66" s="194"/>
      <c r="EM66" s="194"/>
      <c r="EN66" s="194"/>
      <c r="EO66" s="194"/>
      <c r="EP66" s="194"/>
      <c r="EQ66" s="194"/>
      <c r="ER66" s="194"/>
      <c r="ES66" s="1"/>
      <c r="ET66" s="196"/>
      <c r="EU66" s="194"/>
      <c r="EV66" s="194"/>
      <c r="EW66" s="194"/>
      <c r="EX66" s="194"/>
      <c r="EY66" s="194"/>
      <c r="EZ66" s="194"/>
      <c r="FA66" s="194"/>
      <c r="FB66" s="194"/>
      <c r="FC66" s="194"/>
      <c r="FD66" s="194"/>
      <c r="FE66" s="194"/>
      <c r="FF66" s="194"/>
      <c r="FG66" s="194"/>
      <c r="FH66" s="194"/>
      <c r="FI66" s="194"/>
      <c r="FJ66" s="194"/>
      <c r="FK66" s="194"/>
      <c r="FL66" s="194"/>
      <c r="FM66" s="194"/>
      <c r="FN66" s="194"/>
      <c r="FO66" s="194"/>
      <c r="FP66" s="194"/>
      <c r="FQ66" s="194"/>
      <c r="FR66" s="194"/>
      <c r="FS66" s="194"/>
      <c r="FT66" s="194"/>
      <c r="FU66" s="194"/>
      <c r="FV66" s="194"/>
      <c r="FW66" s="194"/>
      <c r="FX66" s="194"/>
      <c r="FY66" s="194"/>
      <c r="FZ66" s="1"/>
      <c r="GA66" s="196"/>
      <c r="GW66" s="1"/>
      <c r="GX66" s="196"/>
      <c r="HI66" s="1"/>
      <c r="HJ66" s="196"/>
      <c r="HO66" s="1"/>
      <c r="HP66" s="196"/>
      <c r="HZ66" s="1"/>
      <c r="IA66" s="196"/>
      <c r="IB66" s="1"/>
      <c r="IC66" s="196"/>
      <c r="IF66" s="194"/>
      <c r="IG66" s="194"/>
      <c r="IH66" s="194"/>
      <c r="II66" s="194"/>
    </row>
    <row r="67" spans="1:243" x14ac:dyDescent="0.2">
      <c r="A67" s="194"/>
      <c r="B67" s="195"/>
      <c r="C67" s="1"/>
      <c r="D67" s="1"/>
      <c r="E67" s="1"/>
      <c r="F67" s="1"/>
      <c r="G67" s="1"/>
      <c r="H67" s="1"/>
      <c r="I67" s="1"/>
      <c r="J67" s="1"/>
      <c r="K67" s="1"/>
      <c r="L67" s="1"/>
      <c r="M67" s="1"/>
      <c r="N67" s="1"/>
      <c r="O67" s="1"/>
      <c r="P67" s="194"/>
      <c r="Q67" s="194"/>
      <c r="R67" s="194"/>
      <c r="S67" s="194"/>
      <c r="W67" s="194"/>
      <c r="AB67" s="194"/>
      <c r="AC67" s="194"/>
      <c r="AD67" s="194"/>
      <c r="AE67" s="194"/>
      <c r="AF67" s="196"/>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X67" s="194"/>
      <c r="BY67" s="194"/>
      <c r="BZ67" s="194"/>
      <c r="CA67" s="194"/>
      <c r="CB67" s="194"/>
      <c r="CC67" s="194"/>
      <c r="CD67" s="194"/>
      <c r="CE67" s="194"/>
      <c r="CG67" s="194"/>
      <c r="CH67" s="194"/>
      <c r="CI67" s="194"/>
      <c r="CJ67" s="194"/>
      <c r="CK67" s="194"/>
      <c r="CL67" s="194"/>
      <c r="CM67" s="194"/>
      <c r="CN67" s="194"/>
      <c r="CO67" s="194"/>
      <c r="CP67" s="194"/>
      <c r="CQ67" s="194"/>
      <c r="CS67" s="194"/>
      <c r="CX67" s="194"/>
      <c r="DB67" s="194"/>
      <c r="DG67" s="194"/>
      <c r="DH67" s="194"/>
      <c r="DK67" s="194"/>
      <c r="DL67" s="196"/>
      <c r="DM67" s="194"/>
      <c r="DN67" s="194"/>
      <c r="DO67" s="194"/>
      <c r="DP67" s="194"/>
      <c r="DQ67" s="194"/>
      <c r="DR67" s="194"/>
      <c r="DS67" s="194"/>
      <c r="DT67" s="194"/>
      <c r="DU67" s="194"/>
      <c r="DV67" s="194"/>
      <c r="DW67" s="194"/>
      <c r="DX67" s="194"/>
      <c r="DY67" s="194"/>
      <c r="DZ67" s="194"/>
      <c r="EA67" s="194"/>
      <c r="EB67" s="194"/>
      <c r="EC67" s="194"/>
      <c r="ED67" s="194"/>
      <c r="EE67" s="194"/>
      <c r="EF67" s="194"/>
      <c r="EG67" s="194"/>
      <c r="EH67" s="194"/>
      <c r="EI67" s="194"/>
      <c r="EJ67" s="194"/>
      <c r="EK67" s="194"/>
      <c r="EL67" s="194"/>
      <c r="EM67" s="194"/>
      <c r="EN67" s="194"/>
      <c r="EO67" s="194"/>
      <c r="EP67" s="194"/>
      <c r="EQ67" s="194"/>
      <c r="ER67" s="194"/>
      <c r="ES67" s="1"/>
      <c r="ET67" s="196"/>
      <c r="EV67" s="194"/>
      <c r="EW67" s="194"/>
      <c r="EX67" s="194"/>
      <c r="FE67" s="194"/>
      <c r="FK67" s="194"/>
      <c r="FM67" s="194"/>
      <c r="FO67" s="194"/>
      <c r="FP67" s="194"/>
      <c r="FQ67" s="194"/>
      <c r="FR67" s="194"/>
      <c r="FS67" s="194"/>
      <c r="FT67" s="194"/>
      <c r="FU67" s="194"/>
      <c r="FV67" s="194"/>
      <c r="FW67" s="194"/>
      <c r="FX67" s="194"/>
      <c r="FY67" s="194"/>
      <c r="FZ67" s="1"/>
      <c r="GA67" s="196"/>
      <c r="GU67" s="1"/>
      <c r="GV67" s="196"/>
      <c r="HE67" s="1"/>
      <c r="HF67" s="196"/>
      <c r="HO67" s="1"/>
      <c r="HP67" s="196"/>
      <c r="IB67" s="1"/>
      <c r="IC67" s="196"/>
      <c r="IF67" s="194"/>
      <c r="IG67" s="194"/>
      <c r="IH67" s="194"/>
      <c r="II67" s="194"/>
    </row>
    <row r="68" spans="1:243" x14ac:dyDescent="0.2">
      <c r="A68" s="194"/>
      <c r="B68" s="195"/>
      <c r="C68" s="1"/>
      <c r="D68" s="1"/>
      <c r="E68" s="1"/>
      <c r="F68" s="1"/>
      <c r="G68" s="1"/>
      <c r="H68" s="1"/>
      <c r="I68" s="1"/>
      <c r="J68" s="1"/>
      <c r="K68" s="1"/>
      <c r="L68" s="1"/>
      <c r="M68" s="1"/>
      <c r="N68" s="1"/>
      <c r="O68" s="1"/>
      <c r="P68" s="194"/>
      <c r="Q68" s="194"/>
      <c r="R68" s="194"/>
      <c r="S68" s="194"/>
      <c r="T68" s="194"/>
      <c r="U68" s="194"/>
      <c r="V68" s="194"/>
      <c r="W68" s="194"/>
      <c r="X68" s="194"/>
      <c r="Y68" s="194"/>
      <c r="Z68" s="194"/>
      <c r="AA68" s="194"/>
      <c r="AB68" s="194"/>
      <c r="AC68" s="194"/>
      <c r="AD68" s="194"/>
      <c r="AE68" s="194"/>
      <c r="AF68" s="196"/>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6"/>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c r="EI68" s="194"/>
      <c r="EJ68" s="194"/>
      <c r="EK68" s="194"/>
      <c r="EL68" s="194"/>
      <c r="EM68" s="194"/>
      <c r="EN68" s="194"/>
      <c r="EO68" s="194"/>
      <c r="EP68" s="194"/>
      <c r="EQ68" s="194"/>
      <c r="ER68" s="194"/>
      <c r="ES68" s="1"/>
      <c r="ET68" s="196"/>
      <c r="EU68" s="194"/>
      <c r="EV68" s="194"/>
      <c r="EW68" s="194"/>
      <c r="EX68" s="194"/>
      <c r="EY68" s="194"/>
      <c r="EZ68" s="194"/>
      <c r="FA68" s="194"/>
      <c r="FB68" s="194"/>
      <c r="FC68" s="194"/>
      <c r="FD68" s="194"/>
      <c r="FE68" s="194"/>
      <c r="FF68" s="194"/>
      <c r="FG68" s="194"/>
      <c r="FH68" s="194"/>
      <c r="FI68" s="194"/>
      <c r="FJ68" s="194"/>
      <c r="FK68" s="194"/>
      <c r="FL68" s="194"/>
      <c r="FM68" s="194"/>
      <c r="FN68" s="194"/>
      <c r="FO68" s="194"/>
      <c r="FP68" s="194"/>
      <c r="FQ68" s="194"/>
      <c r="FR68" s="194"/>
      <c r="FS68" s="194"/>
      <c r="FT68" s="194"/>
      <c r="FU68" s="194"/>
      <c r="FV68" s="194"/>
      <c r="FW68" s="194"/>
      <c r="FX68" s="194"/>
      <c r="FY68" s="194"/>
      <c r="FZ68" s="1"/>
      <c r="GA68" s="196"/>
      <c r="GS68" s="1"/>
      <c r="GT68" s="196"/>
      <c r="GY68" s="1"/>
      <c r="GZ68" s="196"/>
      <c r="HA68" s="1"/>
      <c r="HB68" s="196"/>
      <c r="HE68" s="1"/>
      <c r="HF68" s="196"/>
      <c r="HO68" s="1"/>
      <c r="HP68" s="196"/>
      <c r="IB68" s="1"/>
      <c r="IC68" s="196"/>
      <c r="IF68" s="194"/>
      <c r="IG68" s="194"/>
      <c r="IH68" s="194"/>
      <c r="II68" s="194"/>
    </row>
    <row r="69" spans="1:243" x14ac:dyDescent="0.2">
      <c r="A69" s="194"/>
      <c r="B69" s="195"/>
      <c r="C69" s="1"/>
      <c r="D69" s="1"/>
      <c r="E69" s="1"/>
      <c r="F69" s="1"/>
      <c r="G69" s="1"/>
      <c r="H69" s="1"/>
      <c r="I69" s="1"/>
      <c r="J69" s="1"/>
      <c r="K69" s="1"/>
      <c r="L69" s="1"/>
      <c r="M69" s="1"/>
      <c r="N69" s="1"/>
      <c r="O69" s="1"/>
      <c r="P69" s="194"/>
      <c r="Q69" s="194"/>
      <c r="R69" s="194"/>
      <c r="S69" s="194"/>
      <c r="X69" s="194"/>
      <c r="AB69" s="194"/>
      <c r="AC69" s="194"/>
      <c r="AD69" s="194"/>
      <c r="AE69" s="194"/>
      <c r="AF69" s="196"/>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X69" s="194"/>
      <c r="BY69" s="194"/>
      <c r="BZ69" s="194"/>
      <c r="CG69" s="194"/>
      <c r="CH69" s="194"/>
      <c r="CJ69" s="194"/>
      <c r="CK69" s="194"/>
      <c r="CO69" s="194"/>
      <c r="CP69" s="194"/>
      <c r="CQ69" s="194"/>
      <c r="CS69" s="194"/>
      <c r="CY69" s="194"/>
      <c r="DB69" s="194"/>
      <c r="DE69" s="194"/>
      <c r="DG69" s="194"/>
      <c r="DK69" s="194"/>
      <c r="DL69" s="196"/>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c r="EI69" s="194"/>
      <c r="EJ69" s="194"/>
      <c r="EK69" s="194"/>
      <c r="EL69" s="194"/>
      <c r="EM69" s="194"/>
      <c r="EN69" s="194"/>
      <c r="EO69" s="194"/>
      <c r="EP69" s="194"/>
      <c r="EQ69" s="194"/>
      <c r="ER69" s="194"/>
      <c r="ES69" s="1"/>
      <c r="ET69" s="196"/>
      <c r="EV69" s="194"/>
      <c r="EW69" s="194"/>
      <c r="EX69" s="194"/>
      <c r="FE69" s="194"/>
      <c r="FK69" s="194"/>
      <c r="FL69" s="194"/>
      <c r="FM69" s="194"/>
      <c r="FO69" s="194"/>
      <c r="FT69" s="194"/>
      <c r="FU69" s="194"/>
      <c r="FV69" s="194"/>
      <c r="FW69" s="194"/>
      <c r="FX69" s="194"/>
      <c r="FY69" s="194"/>
      <c r="FZ69" s="1"/>
      <c r="GA69" s="196"/>
      <c r="GW69" s="1"/>
      <c r="GX69" s="196"/>
      <c r="HA69" s="1"/>
      <c r="HB69" s="196"/>
      <c r="HE69" s="1"/>
      <c r="HF69" s="196"/>
      <c r="HO69" s="1"/>
      <c r="HP69" s="196"/>
      <c r="IB69" s="1"/>
      <c r="IC69" s="196"/>
    </row>
    <row r="70" spans="1:243" x14ac:dyDescent="0.2">
      <c r="A70" s="194"/>
      <c r="B70" s="195"/>
      <c r="C70" s="1"/>
      <c r="D70" s="1"/>
      <c r="E70" s="1"/>
      <c r="F70" s="1"/>
      <c r="G70" s="1"/>
      <c r="H70" s="1"/>
      <c r="I70" s="1"/>
      <c r="J70" s="1"/>
      <c r="K70" s="1"/>
      <c r="L70" s="1"/>
      <c r="M70" s="1"/>
      <c r="N70" s="1"/>
      <c r="O70" s="1"/>
      <c r="P70" s="194"/>
      <c r="Q70" s="194"/>
      <c r="R70" s="194"/>
      <c r="S70" s="194"/>
      <c r="T70" s="194"/>
      <c r="U70" s="194"/>
      <c r="V70" s="194"/>
      <c r="W70" s="194"/>
      <c r="X70" s="194"/>
      <c r="Y70" s="194"/>
      <c r="Z70" s="194"/>
      <c r="AA70" s="194"/>
      <c r="AB70" s="194"/>
      <c r="AC70" s="194"/>
      <c r="AD70" s="194"/>
      <c r="AE70" s="194"/>
      <c r="AF70" s="196"/>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X70" s="194"/>
      <c r="BY70" s="194"/>
      <c r="BZ70" s="194"/>
      <c r="CA70" s="194"/>
      <c r="CB70" s="194"/>
      <c r="CC70" s="194"/>
      <c r="CD70" s="194"/>
      <c r="CG70" s="194"/>
      <c r="CH70" s="194"/>
      <c r="CI70" s="194"/>
      <c r="CJ70" s="194"/>
      <c r="CK70" s="194"/>
      <c r="CL70" s="194"/>
      <c r="CM70" s="194"/>
      <c r="CN70" s="194"/>
      <c r="CO70" s="194"/>
      <c r="CP70" s="194"/>
      <c r="CQ70" s="194"/>
      <c r="CS70" s="194"/>
      <c r="CT70" s="194"/>
      <c r="CU70" s="194"/>
      <c r="CV70" s="194"/>
      <c r="CW70" s="194"/>
      <c r="CX70" s="194"/>
      <c r="CY70" s="194"/>
      <c r="CZ70" s="194"/>
      <c r="DA70" s="194"/>
      <c r="DB70" s="194"/>
      <c r="DC70" s="194"/>
      <c r="DD70" s="194"/>
      <c r="DE70" s="194"/>
      <c r="DF70" s="194"/>
      <c r="DG70" s="194"/>
      <c r="DH70" s="194"/>
      <c r="DI70" s="194"/>
      <c r="DJ70" s="194"/>
      <c r="DK70" s="194"/>
      <c r="DL70" s="196"/>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c r="EI70" s="194"/>
      <c r="EJ70" s="194"/>
      <c r="EK70" s="194"/>
      <c r="EL70" s="194"/>
      <c r="EM70" s="194"/>
      <c r="EN70" s="194"/>
      <c r="EO70" s="194"/>
      <c r="EP70" s="194"/>
      <c r="EQ70" s="194"/>
      <c r="ER70" s="194"/>
      <c r="ES70" s="1"/>
      <c r="ET70" s="196"/>
      <c r="EU70" s="194"/>
      <c r="EV70" s="194"/>
      <c r="EW70" s="194"/>
      <c r="EX70" s="194"/>
      <c r="EY70" s="194"/>
      <c r="EZ70" s="194"/>
      <c r="FA70" s="194"/>
      <c r="FB70" s="194"/>
      <c r="FC70" s="194"/>
      <c r="FD70" s="194"/>
      <c r="FE70" s="194"/>
      <c r="FF70" s="194"/>
      <c r="FG70" s="194"/>
      <c r="FH70" s="194"/>
      <c r="FI70" s="194"/>
      <c r="FJ70" s="194"/>
      <c r="FK70" s="194"/>
      <c r="FO70" s="194"/>
      <c r="FP70" s="194"/>
      <c r="FQ70" s="194"/>
      <c r="FR70" s="194"/>
      <c r="FS70" s="194"/>
      <c r="FT70" s="194"/>
      <c r="FU70" s="194"/>
      <c r="FV70" s="194"/>
      <c r="FW70" s="194"/>
      <c r="FX70" s="194"/>
      <c r="FY70" s="194"/>
      <c r="FZ70" s="1"/>
      <c r="GA70" s="196"/>
      <c r="GK70" s="1"/>
      <c r="GL70" s="196"/>
      <c r="HE70" s="1"/>
      <c r="HF70" s="196"/>
      <c r="HO70" s="1"/>
      <c r="HP70" s="196"/>
      <c r="HX70" s="1"/>
      <c r="HY70" s="196"/>
      <c r="HZ70" s="1"/>
      <c r="IA70" s="196"/>
      <c r="IB70" s="1"/>
      <c r="IC70" s="196"/>
      <c r="IF70" s="194"/>
      <c r="IG70" s="194"/>
    </row>
    <row r="71" spans="1:243" x14ac:dyDescent="0.2">
      <c r="A71" s="194"/>
      <c r="B71" s="195"/>
      <c r="C71" s="1"/>
      <c r="D71" s="1"/>
      <c r="E71" s="1"/>
      <c r="F71" s="1"/>
      <c r="G71" s="1"/>
      <c r="H71" s="1"/>
      <c r="I71" s="1"/>
      <c r="J71" s="1"/>
      <c r="K71" s="1"/>
      <c r="L71" s="1"/>
      <c r="M71" s="1"/>
      <c r="N71" s="1"/>
      <c r="O71" s="1"/>
      <c r="P71" s="194"/>
      <c r="Q71" s="194"/>
      <c r="R71" s="194"/>
      <c r="S71" s="194"/>
      <c r="U71" s="194"/>
      <c r="AB71" s="194"/>
      <c r="AC71" s="194"/>
      <c r="AD71" s="194"/>
      <c r="AE71" s="194"/>
      <c r="AF71" s="196"/>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X71" s="194"/>
      <c r="BY71" s="194"/>
      <c r="BZ71" s="194"/>
      <c r="CA71" s="194"/>
      <c r="CB71" s="194"/>
      <c r="CC71" s="194"/>
      <c r="CD71" s="194"/>
      <c r="CE71" s="194"/>
      <c r="CF71" s="194"/>
      <c r="CG71" s="194"/>
      <c r="CH71" s="194"/>
      <c r="CI71" s="194"/>
      <c r="CJ71" s="194"/>
      <c r="CK71" s="194"/>
      <c r="CL71" s="194"/>
      <c r="CO71" s="194"/>
      <c r="CP71" s="194"/>
      <c r="CQ71" s="194"/>
      <c r="CR71" s="194"/>
      <c r="CS71" s="194"/>
      <c r="CT71" s="194"/>
      <c r="CU71" s="194"/>
      <c r="CV71" s="194"/>
      <c r="CW71" s="194"/>
      <c r="CX71" s="194"/>
      <c r="CY71" s="194"/>
      <c r="CZ71" s="194"/>
      <c r="DA71" s="194"/>
      <c r="DB71" s="194"/>
      <c r="DC71" s="194"/>
      <c r="DD71" s="194"/>
      <c r="DE71" s="194"/>
      <c r="DF71" s="194"/>
      <c r="DG71" s="194"/>
      <c r="DH71" s="194"/>
      <c r="DI71" s="194"/>
      <c r="DJ71" s="194"/>
      <c r="DK71" s="194"/>
      <c r="DL71" s="196"/>
      <c r="DM71" s="194"/>
      <c r="DN71" s="194"/>
      <c r="DO71" s="194"/>
      <c r="DP71" s="194"/>
      <c r="DQ71" s="194"/>
      <c r="DR71" s="194"/>
      <c r="DS71" s="194"/>
      <c r="DT71" s="194"/>
      <c r="DU71" s="194"/>
      <c r="DV71" s="194"/>
      <c r="DW71" s="194"/>
      <c r="DX71" s="194"/>
      <c r="DY71" s="194"/>
      <c r="DZ71" s="194"/>
      <c r="EA71" s="194"/>
      <c r="EB71" s="194"/>
      <c r="EC71" s="194"/>
      <c r="ED71" s="194"/>
      <c r="EE71" s="194"/>
      <c r="EF71" s="194"/>
      <c r="EG71" s="194"/>
      <c r="EH71" s="194"/>
      <c r="EI71" s="194"/>
      <c r="EJ71" s="194"/>
      <c r="EK71" s="194"/>
      <c r="EL71" s="194"/>
      <c r="EM71" s="194"/>
      <c r="EN71" s="194"/>
      <c r="EO71" s="194"/>
      <c r="EP71" s="194"/>
      <c r="EQ71" s="194"/>
      <c r="ER71" s="194"/>
      <c r="ES71" s="1"/>
      <c r="ET71" s="196"/>
      <c r="EU71" s="194"/>
      <c r="EV71" s="194"/>
      <c r="EW71" s="194"/>
      <c r="EZ71" s="194"/>
      <c r="FE71" s="194"/>
      <c r="FF71" s="194"/>
      <c r="FI71" s="194"/>
      <c r="FK71" s="194"/>
      <c r="FO71" s="194"/>
      <c r="FP71" s="194"/>
      <c r="FQ71" s="194"/>
      <c r="FR71" s="194"/>
      <c r="FS71" s="194"/>
      <c r="FT71" s="194"/>
      <c r="FU71" s="194"/>
      <c r="FV71" s="194"/>
      <c r="FW71" s="194"/>
      <c r="FX71" s="194"/>
      <c r="FY71" s="194"/>
      <c r="FZ71" s="1"/>
      <c r="GA71" s="196"/>
      <c r="GW71" s="1"/>
      <c r="GX71" s="196"/>
      <c r="HG71" s="1"/>
      <c r="HH71" s="196"/>
      <c r="HO71" s="1"/>
      <c r="HP71" s="196"/>
      <c r="HX71" s="1"/>
      <c r="HY71" s="196"/>
      <c r="HZ71" s="1"/>
      <c r="IA71" s="196"/>
      <c r="IB71" s="1"/>
      <c r="IC71" s="196"/>
      <c r="IF71" s="194"/>
      <c r="IG71" s="194"/>
      <c r="IH71" s="194"/>
      <c r="II71" s="194"/>
    </row>
    <row r="72" spans="1:243" x14ac:dyDescent="0.2">
      <c r="A72" s="194"/>
      <c r="B72" s="195"/>
      <c r="C72" s="1"/>
      <c r="D72" s="1"/>
      <c r="E72" s="1"/>
      <c r="F72" s="1"/>
      <c r="G72" s="1"/>
      <c r="H72" s="1"/>
      <c r="I72" s="1"/>
      <c r="J72" s="1"/>
      <c r="K72" s="1"/>
      <c r="L72" s="1"/>
      <c r="M72" s="1"/>
      <c r="N72" s="1"/>
      <c r="O72" s="1"/>
      <c r="P72" s="194"/>
      <c r="Q72" s="194"/>
      <c r="R72" s="194"/>
      <c r="S72" s="194"/>
      <c r="W72" s="194"/>
      <c r="X72" s="194"/>
      <c r="AB72" s="194"/>
      <c r="AC72" s="194"/>
      <c r="AD72" s="194"/>
      <c r="AE72" s="194"/>
      <c r="AF72" s="196"/>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V72" s="194"/>
      <c r="BX72" s="194"/>
      <c r="BY72" s="194"/>
      <c r="BZ72" s="194"/>
      <c r="CA72" s="194"/>
      <c r="CB72" s="194"/>
      <c r="CC72" s="194"/>
      <c r="CD72" s="194"/>
      <c r="CE72" s="194"/>
      <c r="CF72" s="194"/>
      <c r="CG72" s="194"/>
      <c r="CH72" s="194"/>
      <c r="CI72" s="194"/>
      <c r="CJ72" s="194"/>
      <c r="CK72" s="194"/>
      <c r="CL72" s="194"/>
      <c r="CO72" s="194"/>
      <c r="CP72" s="194"/>
      <c r="CQ72" s="194"/>
      <c r="CS72" s="194"/>
      <c r="CX72" s="194"/>
      <c r="CY72" s="194"/>
      <c r="DB72" s="194"/>
      <c r="DE72" s="194"/>
      <c r="DG72" s="194"/>
      <c r="DH72" s="194"/>
      <c r="DK72" s="194"/>
      <c r="DL72" s="196"/>
      <c r="DM72" s="194"/>
      <c r="DN72" s="194"/>
      <c r="DO72" s="194"/>
      <c r="DP72" s="194"/>
      <c r="DQ72" s="194"/>
      <c r="DR72" s="194"/>
      <c r="DS72" s="194"/>
      <c r="DT72" s="194"/>
      <c r="DU72" s="194"/>
      <c r="DV72" s="194"/>
      <c r="DW72" s="194"/>
      <c r="DX72" s="194"/>
      <c r="DY72" s="194"/>
      <c r="DZ72" s="194"/>
      <c r="EA72" s="194"/>
      <c r="EB72" s="194"/>
      <c r="EC72" s="194"/>
      <c r="ED72" s="194"/>
      <c r="EE72" s="194"/>
      <c r="EF72" s="194"/>
      <c r="EG72" s="194"/>
      <c r="EH72" s="194"/>
      <c r="EI72" s="194"/>
      <c r="EJ72" s="194"/>
      <c r="EK72" s="194"/>
      <c r="EL72" s="194"/>
      <c r="EM72" s="194"/>
      <c r="EN72" s="194"/>
      <c r="EO72" s="194"/>
      <c r="EP72" s="194"/>
      <c r="EQ72" s="194"/>
      <c r="ER72" s="194"/>
      <c r="ES72" s="1"/>
      <c r="ET72" s="196"/>
      <c r="EU72" s="194"/>
      <c r="EV72" s="194"/>
      <c r="EW72" s="194"/>
      <c r="EX72" s="194"/>
      <c r="EZ72" s="194"/>
      <c r="FA72" s="194"/>
      <c r="FB72" s="194"/>
      <c r="FC72" s="194"/>
      <c r="FE72" s="194"/>
      <c r="FF72" s="194"/>
      <c r="FG72" s="194"/>
      <c r="FH72" s="194"/>
      <c r="FI72" s="194"/>
      <c r="FJ72" s="194"/>
      <c r="FK72" s="194"/>
      <c r="FO72" s="194"/>
      <c r="FP72" s="194"/>
      <c r="FQ72" s="194"/>
      <c r="FR72" s="194"/>
      <c r="FS72" s="194"/>
      <c r="FT72" s="194"/>
      <c r="FU72" s="194"/>
      <c r="FV72" s="194"/>
      <c r="FW72" s="194"/>
      <c r="FY72" s="194"/>
      <c r="FZ72" s="1"/>
      <c r="GA72" s="196"/>
      <c r="GG72" s="1"/>
      <c r="GH72" s="196"/>
      <c r="GS72" s="1"/>
      <c r="GT72" s="196"/>
      <c r="GU72" s="1"/>
      <c r="GV72" s="196"/>
      <c r="HA72" s="1"/>
      <c r="HB72" s="196"/>
      <c r="HE72" s="1"/>
      <c r="HF72" s="196"/>
      <c r="HO72" s="1"/>
      <c r="HP72" s="196"/>
      <c r="HX72" s="1"/>
      <c r="HY72" s="196"/>
      <c r="HZ72" s="1"/>
      <c r="IA72" s="196"/>
      <c r="IB72" s="1"/>
      <c r="IC72" s="196"/>
      <c r="IH72" s="194"/>
      <c r="II72" s="194"/>
    </row>
    <row r="73" spans="1:243" x14ac:dyDescent="0.2">
      <c r="A73" s="194"/>
      <c r="B73" s="195"/>
      <c r="C73" s="1"/>
      <c r="D73" s="1"/>
      <c r="E73" s="1"/>
      <c r="F73" s="1"/>
      <c r="G73" s="1"/>
      <c r="H73" s="1"/>
      <c r="I73" s="1"/>
      <c r="J73" s="1"/>
      <c r="K73" s="1"/>
      <c r="L73" s="1"/>
      <c r="M73" s="1"/>
      <c r="N73" s="1"/>
      <c r="O73" s="1"/>
      <c r="P73" s="194"/>
      <c r="Q73" s="194"/>
      <c r="R73" s="194"/>
      <c r="S73" s="194"/>
      <c r="X73" s="194"/>
      <c r="Y73" s="194"/>
      <c r="AB73" s="194"/>
      <c r="AC73" s="194"/>
      <c r="AD73" s="194"/>
      <c r="AE73" s="194"/>
      <c r="AF73" s="196"/>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X73" s="194"/>
      <c r="BY73" s="194"/>
      <c r="BZ73" s="194"/>
      <c r="CA73" s="194"/>
      <c r="CB73" s="194"/>
      <c r="CC73" s="194"/>
      <c r="CD73" s="194"/>
      <c r="CE73" s="194"/>
      <c r="CF73" s="194"/>
      <c r="CG73" s="194"/>
      <c r="CH73" s="194"/>
      <c r="CI73" s="194"/>
      <c r="CJ73" s="194"/>
      <c r="CK73" s="194"/>
      <c r="CL73" s="194"/>
      <c r="CM73" s="194"/>
      <c r="CN73" s="194"/>
      <c r="CO73" s="194"/>
      <c r="CP73" s="194"/>
      <c r="CQ73" s="194"/>
      <c r="CR73" s="194"/>
      <c r="CS73" s="194"/>
      <c r="CT73" s="194"/>
      <c r="CU73" s="194"/>
      <c r="CV73" s="194"/>
      <c r="CW73" s="194"/>
      <c r="CX73" s="194"/>
      <c r="CY73" s="194"/>
      <c r="CZ73" s="194"/>
      <c r="DA73" s="194"/>
      <c r="DB73" s="194"/>
      <c r="DC73" s="194"/>
      <c r="DD73" s="194"/>
      <c r="DE73" s="194"/>
      <c r="DF73" s="194"/>
      <c r="DG73" s="194"/>
      <c r="DH73" s="194"/>
      <c r="DI73" s="194"/>
      <c r="DJ73" s="194"/>
      <c r="DK73" s="194"/>
      <c r="DL73" s="196"/>
      <c r="DM73" s="194"/>
      <c r="DN73" s="194"/>
      <c r="DO73" s="194"/>
      <c r="DP73" s="194"/>
      <c r="DQ73" s="194"/>
      <c r="DR73" s="194"/>
      <c r="DS73" s="194"/>
      <c r="DT73" s="194"/>
      <c r="DU73" s="194"/>
      <c r="DV73" s="194"/>
      <c r="DW73" s="194"/>
      <c r="DX73" s="194"/>
      <c r="DY73" s="194"/>
      <c r="DZ73" s="194"/>
      <c r="EA73" s="194"/>
      <c r="EB73" s="194"/>
      <c r="EC73" s="194"/>
      <c r="ED73" s="194"/>
      <c r="EE73" s="194"/>
      <c r="EF73" s="194"/>
      <c r="EG73" s="194"/>
      <c r="EH73" s="194"/>
      <c r="EI73" s="194"/>
      <c r="EJ73" s="194"/>
      <c r="EK73" s="194"/>
      <c r="EL73" s="194"/>
      <c r="EM73" s="194"/>
      <c r="EN73" s="194"/>
      <c r="EO73" s="194"/>
      <c r="EP73" s="194"/>
      <c r="EQ73" s="194"/>
      <c r="ER73" s="194"/>
      <c r="ES73" s="1"/>
      <c r="ET73" s="196"/>
      <c r="EU73" s="194"/>
      <c r="EV73" s="194"/>
      <c r="EW73" s="194"/>
      <c r="EX73" s="194"/>
      <c r="EY73" s="194"/>
      <c r="EZ73" s="194"/>
      <c r="FA73" s="194"/>
      <c r="FB73" s="194"/>
      <c r="FC73" s="194"/>
      <c r="FD73" s="194"/>
      <c r="FE73" s="194"/>
      <c r="FF73" s="194"/>
      <c r="FG73" s="194"/>
      <c r="FH73" s="194"/>
      <c r="FI73" s="194"/>
      <c r="FJ73" s="194"/>
      <c r="FK73" s="194"/>
      <c r="FL73" s="194"/>
      <c r="FM73" s="194"/>
      <c r="FO73" s="194"/>
      <c r="FP73" s="194"/>
      <c r="FQ73" s="194"/>
      <c r="FR73" s="194"/>
      <c r="FS73" s="194"/>
      <c r="FT73" s="194"/>
      <c r="FU73" s="194"/>
      <c r="FV73" s="194"/>
      <c r="FW73" s="194"/>
      <c r="FX73" s="194"/>
      <c r="FY73" s="194"/>
      <c r="FZ73" s="1"/>
      <c r="GA73" s="196"/>
      <c r="GW73" s="1"/>
      <c r="GX73" s="196"/>
      <c r="HA73" s="1"/>
      <c r="HB73" s="196"/>
      <c r="HE73" s="1"/>
      <c r="HF73" s="196"/>
      <c r="HG73" s="1"/>
      <c r="HH73" s="196"/>
      <c r="HO73" s="1"/>
      <c r="HP73" s="196"/>
    </row>
    <row r="74" spans="1:243" x14ac:dyDescent="0.2">
      <c r="A74" s="194"/>
      <c r="B74" s="195"/>
      <c r="C74" s="1"/>
      <c r="D74" s="1"/>
      <c r="E74" s="1"/>
      <c r="F74" s="1"/>
      <c r="G74" s="1"/>
      <c r="H74" s="1"/>
      <c r="I74" s="1"/>
      <c r="J74" s="1"/>
      <c r="K74" s="1"/>
      <c r="L74" s="1"/>
      <c r="M74" s="1"/>
      <c r="N74" s="1"/>
      <c r="O74" s="1"/>
      <c r="P74" s="194"/>
      <c r="Q74" s="194"/>
      <c r="R74" s="194"/>
      <c r="S74" s="194"/>
      <c r="W74" s="194"/>
      <c r="X74" s="194"/>
      <c r="Y74" s="194"/>
      <c r="AB74" s="194"/>
      <c r="AC74" s="194"/>
      <c r="AD74" s="194"/>
      <c r="AE74" s="194"/>
      <c r="AF74" s="196"/>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U74" s="194"/>
      <c r="BX74" s="194"/>
      <c r="BY74" s="194"/>
      <c r="BZ74" s="194"/>
      <c r="CA74" s="194"/>
      <c r="CB74" s="194"/>
      <c r="CC74" s="194"/>
      <c r="CD74" s="194"/>
      <c r="CE74" s="194"/>
      <c r="CF74" s="194"/>
      <c r="CG74" s="194"/>
      <c r="CH74" s="194"/>
      <c r="CI74" s="194"/>
      <c r="CJ74" s="194"/>
      <c r="CK74" s="194"/>
      <c r="CL74" s="194"/>
      <c r="CM74" s="194"/>
      <c r="CN74" s="194"/>
      <c r="CO74" s="194"/>
      <c r="CP74" s="194"/>
      <c r="CQ74" s="194"/>
      <c r="CS74" s="194"/>
      <c r="CT74" s="194"/>
      <c r="CX74" s="194"/>
      <c r="DA74" s="194"/>
      <c r="DB74" s="194"/>
      <c r="DC74" s="194"/>
      <c r="DE74" s="194"/>
      <c r="DG74" s="194"/>
      <c r="DK74" s="194"/>
      <c r="DL74" s="196"/>
      <c r="DM74" s="194"/>
      <c r="DN74" s="194"/>
      <c r="DO74" s="194"/>
      <c r="DP74" s="194"/>
      <c r="DQ74" s="194"/>
      <c r="DR74" s="194"/>
      <c r="DS74" s="194"/>
      <c r="DT74" s="194"/>
      <c r="DU74" s="194"/>
      <c r="DV74" s="194"/>
      <c r="DW74" s="194"/>
      <c r="DX74" s="194"/>
      <c r="DY74" s="194"/>
      <c r="DZ74" s="194"/>
      <c r="EA74" s="194"/>
      <c r="EB74" s="194"/>
      <c r="EC74" s="194"/>
      <c r="ED74" s="194"/>
      <c r="EE74" s="194"/>
      <c r="EF74" s="194"/>
      <c r="EG74" s="194"/>
      <c r="EH74" s="194"/>
      <c r="EI74" s="194"/>
      <c r="EJ74" s="194"/>
      <c r="EK74" s="194"/>
      <c r="EL74" s="194"/>
      <c r="EM74" s="194"/>
      <c r="EN74" s="194"/>
      <c r="EO74" s="194"/>
      <c r="EP74" s="194"/>
      <c r="EQ74" s="194"/>
      <c r="ER74" s="194"/>
      <c r="ES74" s="1"/>
      <c r="ET74" s="196"/>
      <c r="EV74" s="194"/>
      <c r="EW74" s="194"/>
      <c r="EX74" s="194"/>
      <c r="EZ74" s="194"/>
      <c r="FB74" s="194"/>
      <c r="FE74" s="194"/>
      <c r="FF74" s="194"/>
      <c r="FH74" s="194"/>
      <c r="FJ74" s="194"/>
      <c r="FK74" s="194"/>
      <c r="FM74" s="194"/>
      <c r="FO74" s="194"/>
      <c r="FP74" s="194"/>
      <c r="FQ74" s="194"/>
      <c r="FR74" s="194"/>
      <c r="FS74" s="194"/>
      <c r="FT74" s="194"/>
      <c r="FU74" s="194"/>
      <c r="FV74" s="194"/>
      <c r="FW74" s="194"/>
      <c r="FY74" s="194"/>
      <c r="FZ74" s="1"/>
      <c r="GA74" s="196"/>
      <c r="GU74" s="1"/>
      <c r="GV74" s="196"/>
      <c r="HG74" s="1"/>
      <c r="HH74" s="196"/>
      <c r="HO74" s="1"/>
      <c r="HP74" s="196"/>
      <c r="IB74" s="1"/>
      <c r="IC74" s="196"/>
      <c r="IF74" s="194"/>
      <c r="IG74" s="194"/>
      <c r="IH74" s="194"/>
      <c r="II74" s="194"/>
    </row>
    <row r="75" spans="1:243" x14ac:dyDescent="0.2">
      <c r="A75" s="194"/>
      <c r="B75" s="195"/>
      <c r="C75" s="1"/>
      <c r="D75" s="1"/>
      <c r="E75" s="1"/>
      <c r="F75" s="1"/>
      <c r="G75" s="1"/>
      <c r="H75" s="1"/>
      <c r="I75" s="1"/>
      <c r="J75" s="1"/>
      <c r="K75" s="1"/>
      <c r="L75" s="1"/>
      <c r="M75" s="1"/>
      <c r="N75" s="1"/>
      <c r="O75" s="1"/>
      <c r="P75" s="194"/>
      <c r="Q75" s="194"/>
      <c r="R75" s="194"/>
      <c r="S75" s="194"/>
      <c r="T75" s="194"/>
      <c r="U75" s="194"/>
      <c r="V75" s="194"/>
      <c r="W75" s="194"/>
      <c r="X75" s="194"/>
      <c r="Y75" s="194"/>
      <c r="Z75" s="194"/>
      <c r="AA75" s="194"/>
      <c r="AB75" s="194"/>
      <c r="AC75" s="194"/>
      <c r="AD75" s="194"/>
      <c r="AE75" s="194"/>
      <c r="AF75" s="196"/>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c r="CB75" s="194"/>
      <c r="CC75" s="194"/>
      <c r="CD75" s="194"/>
      <c r="CE75" s="194"/>
      <c r="CF75" s="194"/>
      <c r="CG75" s="194"/>
      <c r="CH75" s="194"/>
      <c r="CI75" s="194"/>
      <c r="CJ75" s="194"/>
      <c r="CK75" s="194"/>
      <c r="CL75" s="194"/>
      <c r="CM75" s="194"/>
      <c r="CN75" s="194"/>
      <c r="CO75" s="194"/>
      <c r="CP75" s="194"/>
      <c r="CQ75" s="194"/>
      <c r="CR75" s="194"/>
      <c r="CS75" s="194"/>
      <c r="CT75" s="194"/>
      <c r="CU75" s="194"/>
      <c r="CV75" s="194"/>
      <c r="CW75" s="194"/>
      <c r="CX75" s="194"/>
      <c r="CY75" s="194"/>
      <c r="CZ75" s="194"/>
      <c r="DA75" s="194"/>
      <c r="DB75" s="194"/>
      <c r="DC75" s="194"/>
      <c r="DD75" s="194"/>
      <c r="DE75" s="194"/>
      <c r="DF75" s="194"/>
      <c r="DG75" s="194"/>
      <c r="DH75" s="194"/>
      <c r="DI75" s="194"/>
      <c r="DJ75" s="194"/>
      <c r="DK75" s="194"/>
      <c r="DL75" s="196"/>
      <c r="DM75" s="194"/>
      <c r="DN75" s="194"/>
      <c r="DO75" s="194"/>
      <c r="DP75" s="194"/>
      <c r="DQ75" s="194"/>
      <c r="DR75" s="194"/>
      <c r="DS75" s="194"/>
      <c r="DT75" s="194"/>
      <c r="DU75" s="194"/>
      <c r="DV75" s="194"/>
      <c r="DW75" s="194"/>
      <c r="DX75" s="194"/>
      <c r="DY75" s="194"/>
      <c r="DZ75" s="194"/>
      <c r="EA75" s="194"/>
      <c r="EB75" s="194"/>
      <c r="EC75" s="194"/>
      <c r="ED75" s="194"/>
      <c r="EE75" s="194"/>
      <c r="EF75" s="194"/>
      <c r="EG75" s="194"/>
      <c r="EH75" s="194"/>
      <c r="EI75" s="194"/>
      <c r="EJ75" s="194"/>
      <c r="EK75" s="194"/>
      <c r="EL75" s="194"/>
      <c r="EM75" s="194"/>
      <c r="EN75" s="194"/>
      <c r="EO75" s="194"/>
      <c r="EP75" s="194"/>
      <c r="EQ75" s="194"/>
      <c r="ER75" s="194"/>
      <c r="ES75" s="1"/>
      <c r="ET75" s="196"/>
      <c r="EV75" s="194"/>
      <c r="EW75" s="194"/>
      <c r="EX75" s="194"/>
      <c r="EY75" s="194"/>
      <c r="EZ75" s="194"/>
      <c r="FA75" s="194"/>
      <c r="FB75" s="194"/>
      <c r="FC75" s="194"/>
      <c r="FD75" s="194"/>
      <c r="FE75" s="194"/>
      <c r="FF75" s="194"/>
      <c r="FG75" s="194"/>
      <c r="FH75" s="194"/>
      <c r="FI75" s="194"/>
      <c r="FJ75" s="194"/>
      <c r="FK75" s="194"/>
      <c r="FL75" s="194"/>
      <c r="FM75" s="194"/>
      <c r="FN75" s="194"/>
      <c r="FO75" s="194"/>
      <c r="FP75" s="194"/>
      <c r="FQ75" s="194"/>
      <c r="FR75" s="194"/>
      <c r="FS75" s="194"/>
      <c r="FT75" s="194"/>
      <c r="FU75" s="194"/>
      <c r="FV75" s="194"/>
      <c r="FW75" s="194"/>
      <c r="FX75" s="194"/>
      <c r="FY75" s="194"/>
      <c r="FZ75" s="1"/>
      <c r="GA75" s="196"/>
      <c r="GU75" s="1"/>
      <c r="GV75" s="196"/>
      <c r="HE75" s="1"/>
      <c r="HF75" s="196"/>
      <c r="HO75" s="1"/>
      <c r="HP75" s="196"/>
      <c r="IB75" s="1"/>
      <c r="IC75" s="196"/>
      <c r="IF75" s="194"/>
      <c r="IG75" s="194"/>
      <c r="IH75" s="194"/>
      <c r="II75" s="194"/>
    </row>
    <row r="76" spans="1:243" x14ac:dyDescent="0.2">
      <c r="A76" s="194"/>
      <c r="B76" s="195"/>
      <c r="C76" s="1"/>
      <c r="D76" s="1"/>
      <c r="E76" s="1"/>
      <c r="F76" s="1"/>
      <c r="G76" s="1"/>
      <c r="H76" s="1"/>
      <c r="I76" s="1"/>
      <c r="J76" s="1"/>
      <c r="K76" s="1"/>
      <c r="L76" s="1"/>
      <c r="M76" s="1"/>
      <c r="N76" s="1"/>
      <c r="O76" s="1"/>
      <c r="P76" s="194"/>
      <c r="Q76" s="194"/>
      <c r="R76" s="194"/>
      <c r="S76" s="194"/>
      <c r="X76" s="194"/>
      <c r="Y76" s="194"/>
      <c r="AB76" s="194"/>
      <c r="AC76" s="194"/>
      <c r="AD76" s="194"/>
      <c r="AE76" s="194"/>
      <c r="AF76" s="196"/>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c r="CA76" s="194"/>
      <c r="CB76" s="194"/>
      <c r="CC76" s="194"/>
      <c r="CD76" s="194"/>
      <c r="CE76" s="194"/>
      <c r="CF76" s="194"/>
      <c r="CG76" s="194"/>
      <c r="CH76" s="194"/>
      <c r="CI76" s="194"/>
      <c r="CJ76" s="194"/>
      <c r="CK76" s="194"/>
      <c r="CL76" s="194"/>
      <c r="CM76" s="194"/>
      <c r="CN76" s="194"/>
      <c r="CO76" s="194"/>
      <c r="CP76" s="194"/>
      <c r="CQ76" s="194"/>
      <c r="CR76" s="194"/>
      <c r="CS76" s="194"/>
      <c r="CT76" s="194"/>
      <c r="CU76" s="194"/>
      <c r="CV76" s="194"/>
      <c r="CW76" s="194"/>
      <c r="CX76" s="194"/>
      <c r="CY76" s="194"/>
      <c r="CZ76" s="194"/>
      <c r="DA76" s="194"/>
      <c r="DB76" s="194"/>
      <c r="DC76" s="194"/>
      <c r="DD76" s="194"/>
      <c r="DE76" s="194"/>
      <c r="DF76" s="194"/>
      <c r="DG76" s="194"/>
      <c r="DH76" s="194"/>
      <c r="DI76" s="194"/>
      <c r="DJ76" s="194"/>
      <c r="DK76" s="194"/>
      <c r="DL76" s="196"/>
      <c r="DM76" s="194"/>
      <c r="DN76" s="194"/>
      <c r="DO76" s="194"/>
      <c r="DP76" s="194"/>
      <c r="DQ76" s="194"/>
      <c r="DR76" s="194"/>
      <c r="DS76" s="194"/>
      <c r="DT76" s="194"/>
      <c r="DU76" s="194"/>
      <c r="DV76" s="194"/>
      <c r="DW76" s="194"/>
      <c r="DX76" s="194"/>
      <c r="DY76" s="194"/>
      <c r="DZ76" s="194"/>
      <c r="EA76" s="194"/>
      <c r="EB76" s="194"/>
      <c r="EC76" s="194"/>
      <c r="ED76" s="194"/>
      <c r="EE76" s="194"/>
      <c r="EF76" s="194"/>
      <c r="EG76" s="194"/>
      <c r="EH76" s="194"/>
      <c r="EI76" s="194"/>
      <c r="EJ76" s="194"/>
      <c r="EK76" s="194"/>
      <c r="EL76" s="194"/>
      <c r="EM76" s="194"/>
      <c r="EN76" s="194"/>
      <c r="EO76" s="194"/>
      <c r="EP76" s="194"/>
      <c r="EQ76" s="194"/>
      <c r="ER76" s="194"/>
      <c r="ES76" s="1"/>
      <c r="ET76" s="196"/>
      <c r="EU76" s="194"/>
      <c r="EV76" s="194"/>
      <c r="EW76" s="194"/>
      <c r="EX76" s="194"/>
      <c r="EY76" s="194"/>
      <c r="EZ76" s="194"/>
      <c r="FA76" s="194"/>
      <c r="FB76" s="194"/>
      <c r="FC76" s="194"/>
      <c r="FD76" s="194"/>
      <c r="FE76" s="194"/>
      <c r="FF76" s="194"/>
      <c r="FG76" s="194"/>
      <c r="FH76" s="194"/>
      <c r="FI76" s="194"/>
      <c r="FJ76" s="194"/>
      <c r="FK76" s="194"/>
      <c r="FL76" s="194"/>
      <c r="FM76" s="194"/>
      <c r="FN76" s="194"/>
      <c r="FO76" s="194"/>
      <c r="FP76" s="194"/>
      <c r="FQ76" s="194"/>
      <c r="FR76" s="194"/>
      <c r="FS76" s="194"/>
      <c r="FT76" s="194"/>
      <c r="FU76" s="194"/>
      <c r="FV76" s="194"/>
      <c r="FW76" s="194"/>
      <c r="FX76" s="194"/>
      <c r="FY76" s="194"/>
      <c r="FZ76" s="1"/>
      <c r="GA76" s="196"/>
      <c r="GU76" s="1"/>
      <c r="GV76" s="196"/>
      <c r="HA76" s="1"/>
      <c r="HB76" s="196"/>
      <c r="HE76" s="1"/>
      <c r="HF76" s="196"/>
      <c r="HG76" s="1"/>
      <c r="HH76" s="196"/>
      <c r="HO76" s="1"/>
      <c r="HP76" s="196"/>
    </row>
    <row r="77" spans="1:243" x14ac:dyDescent="0.2">
      <c r="A77" s="194"/>
      <c r="B77" s="195"/>
      <c r="C77" s="1"/>
      <c r="D77" s="1"/>
      <c r="E77" s="1"/>
      <c r="F77" s="1"/>
      <c r="G77" s="1"/>
      <c r="H77" s="1"/>
      <c r="I77" s="1"/>
      <c r="J77" s="1"/>
      <c r="K77" s="1"/>
      <c r="L77" s="1"/>
      <c r="M77" s="1"/>
      <c r="N77" s="1"/>
      <c r="O77" s="1"/>
      <c r="P77" s="194"/>
      <c r="Q77" s="194"/>
      <c r="R77" s="194"/>
      <c r="S77" s="194"/>
      <c r="X77" s="194"/>
      <c r="Y77" s="194"/>
      <c r="AB77" s="194"/>
      <c r="AC77" s="194"/>
      <c r="AD77" s="194"/>
      <c r="AE77" s="194"/>
      <c r="AF77" s="196"/>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194"/>
      <c r="CI77" s="194"/>
      <c r="CJ77" s="194"/>
      <c r="CK77" s="194"/>
      <c r="CL77" s="194"/>
      <c r="CM77" s="194"/>
      <c r="CN77" s="194"/>
      <c r="CO77" s="194"/>
      <c r="CP77" s="194"/>
      <c r="CQ77" s="194"/>
      <c r="CR77" s="194"/>
      <c r="CS77" s="194"/>
      <c r="CT77" s="194"/>
      <c r="CU77" s="194"/>
      <c r="CV77" s="194"/>
      <c r="CW77" s="194"/>
      <c r="CX77" s="194"/>
      <c r="CY77" s="194"/>
      <c r="CZ77" s="194"/>
      <c r="DA77" s="194"/>
      <c r="DB77" s="194"/>
      <c r="DC77" s="194"/>
      <c r="DD77" s="194"/>
      <c r="DE77" s="194"/>
      <c r="DF77" s="194"/>
      <c r="DG77" s="194"/>
      <c r="DH77" s="194"/>
      <c r="DI77" s="194"/>
      <c r="DJ77" s="194"/>
      <c r="DK77" s="194"/>
      <c r="DL77" s="196"/>
      <c r="DM77" s="194"/>
      <c r="DN77" s="194"/>
      <c r="DO77" s="194"/>
      <c r="DP77" s="194"/>
      <c r="DQ77" s="194"/>
      <c r="DR77" s="194"/>
      <c r="DS77" s="194"/>
      <c r="DT77" s="194"/>
      <c r="DU77" s="194"/>
      <c r="DV77" s="194"/>
      <c r="DW77" s="194"/>
      <c r="DX77" s="194"/>
      <c r="DY77" s="194"/>
      <c r="DZ77" s="194"/>
      <c r="EA77" s="194"/>
      <c r="EB77" s="194"/>
      <c r="EC77" s="194"/>
      <c r="ED77" s="194"/>
      <c r="EE77" s="194"/>
      <c r="EF77" s="194"/>
      <c r="EG77" s="194"/>
      <c r="EH77" s="194"/>
      <c r="EI77" s="194"/>
      <c r="EJ77" s="194"/>
      <c r="EK77" s="194"/>
      <c r="EL77" s="194"/>
      <c r="EM77" s="194"/>
      <c r="EN77" s="194"/>
      <c r="EO77" s="194"/>
      <c r="EP77" s="194"/>
      <c r="EQ77" s="194"/>
      <c r="ER77" s="194"/>
      <c r="ES77" s="1"/>
      <c r="ET77" s="196"/>
      <c r="EV77" s="194"/>
      <c r="EW77" s="194"/>
      <c r="EX77" s="194"/>
      <c r="EY77" s="194"/>
      <c r="EZ77" s="194"/>
      <c r="FA77" s="194"/>
      <c r="FB77" s="194"/>
      <c r="FC77" s="194"/>
      <c r="FD77" s="194"/>
      <c r="FE77" s="194"/>
      <c r="FF77" s="194"/>
      <c r="FG77" s="194"/>
      <c r="FH77" s="194"/>
      <c r="FI77" s="194"/>
      <c r="FJ77" s="194"/>
      <c r="FK77" s="194"/>
      <c r="FL77" s="194"/>
      <c r="FM77" s="194"/>
      <c r="FN77" s="194"/>
      <c r="FO77" s="194"/>
      <c r="FP77" s="194"/>
      <c r="FQ77" s="194"/>
      <c r="FR77" s="194"/>
      <c r="FS77" s="194"/>
      <c r="FT77" s="194"/>
      <c r="FU77" s="194"/>
      <c r="FV77" s="194"/>
      <c r="FW77" s="194"/>
      <c r="FX77" s="194"/>
      <c r="FY77" s="194"/>
      <c r="FZ77" s="1"/>
      <c r="GA77" s="196"/>
      <c r="GW77" s="1"/>
      <c r="GX77" s="196"/>
      <c r="HI77" s="1"/>
      <c r="HJ77" s="196"/>
      <c r="HO77" s="1"/>
      <c r="HP77" s="196"/>
      <c r="IB77" s="1"/>
      <c r="IC77" s="196"/>
      <c r="IF77" s="194"/>
      <c r="IG77" s="194"/>
      <c r="IH77" s="194"/>
      <c r="II77" s="194"/>
    </row>
    <row r="78" spans="1:243" x14ac:dyDescent="0.2">
      <c r="A78" s="194"/>
      <c r="B78" s="195"/>
      <c r="C78" s="1"/>
      <c r="D78" s="1"/>
      <c r="E78" s="1"/>
      <c r="F78" s="1"/>
      <c r="G78" s="1"/>
      <c r="H78" s="1"/>
      <c r="I78" s="1"/>
      <c r="J78" s="1"/>
      <c r="K78" s="1"/>
      <c r="L78" s="1"/>
      <c r="M78" s="1"/>
      <c r="N78" s="1"/>
      <c r="O78" s="1"/>
      <c r="P78" s="194"/>
      <c r="Q78" s="194"/>
      <c r="R78" s="194"/>
      <c r="S78" s="194"/>
      <c r="X78" s="194"/>
      <c r="AB78" s="194"/>
      <c r="AC78" s="194"/>
      <c r="AD78" s="194"/>
      <c r="AE78" s="194"/>
      <c r="AF78" s="196"/>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R78" s="194"/>
      <c r="BT78" s="194"/>
      <c r="BX78" s="194"/>
      <c r="BY78" s="194"/>
      <c r="BZ78" s="194"/>
      <c r="CA78" s="194"/>
      <c r="CG78" s="194"/>
      <c r="CH78" s="194"/>
      <c r="CI78" s="194"/>
      <c r="CJ78" s="194"/>
      <c r="CK78" s="194"/>
      <c r="CO78" s="194"/>
      <c r="CP78" s="194"/>
      <c r="CQ78" s="194"/>
      <c r="CR78" s="194"/>
      <c r="CS78" s="194"/>
      <c r="CX78" s="194"/>
      <c r="CY78" s="194"/>
      <c r="DA78" s="194"/>
      <c r="DB78" s="194"/>
      <c r="DD78" s="194"/>
      <c r="DE78" s="194"/>
      <c r="DG78" s="194"/>
      <c r="DH78" s="194"/>
      <c r="DK78" s="194"/>
      <c r="DL78" s="196"/>
      <c r="DM78" s="194"/>
      <c r="DN78" s="194"/>
      <c r="DO78" s="194"/>
      <c r="DP78" s="194"/>
      <c r="DQ78" s="194"/>
      <c r="DR78" s="194"/>
      <c r="DS78" s="194"/>
      <c r="DT78" s="194"/>
      <c r="DU78" s="194"/>
      <c r="DV78" s="194"/>
      <c r="DW78" s="194"/>
      <c r="DX78" s="194"/>
      <c r="DY78" s="194"/>
      <c r="DZ78" s="194"/>
      <c r="EA78" s="194"/>
      <c r="EB78" s="194"/>
      <c r="EC78" s="194"/>
      <c r="ED78" s="194"/>
      <c r="EE78" s="194"/>
      <c r="EF78" s="194"/>
      <c r="EG78" s="194"/>
      <c r="EH78" s="194"/>
      <c r="EI78" s="194"/>
      <c r="EJ78" s="194"/>
      <c r="EK78" s="194"/>
      <c r="EL78" s="194"/>
      <c r="EM78" s="194"/>
      <c r="EN78" s="194"/>
      <c r="EO78" s="194"/>
      <c r="EP78" s="194"/>
      <c r="EQ78" s="194"/>
      <c r="ER78" s="194"/>
      <c r="ES78" s="1"/>
      <c r="ET78" s="196"/>
      <c r="EV78" s="194"/>
      <c r="EW78" s="194"/>
      <c r="EX78" s="194"/>
      <c r="EZ78" s="194"/>
      <c r="FB78" s="194"/>
      <c r="FC78" s="194"/>
      <c r="FD78" s="194"/>
      <c r="FE78" s="194"/>
      <c r="FF78" s="194"/>
      <c r="FG78" s="194"/>
      <c r="FJ78" s="194"/>
      <c r="FO78" s="194"/>
      <c r="FP78" s="194"/>
      <c r="FQ78" s="194"/>
      <c r="FR78" s="194"/>
      <c r="FS78" s="194"/>
      <c r="FT78" s="194"/>
      <c r="FU78" s="194"/>
      <c r="FY78" s="194"/>
      <c r="FZ78" s="1"/>
      <c r="GA78" s="196"/>
      <c r="GY78" s="1"/>
      <c r="GZ78" s="196"/>
      <c r="HA78" s="1"/>
      <c r="HB78" s="196"/>
      <c r="HE78" s="1"/>
      <c r="HF78" s="196"/>
      <c r="HI78" s="1"/>
      <c r="HJ78" s="196"/>
      <c r="HO78" s="1"/>
      <c r="HP78" s="196"/>
    </row>
    <row r="79" spans="1:243" x14ac:dyDescent="0.2">
      <c r="A79" s="194"/>
      <c r="B79" s="195"/>
      <c r="C79" s="1"/>
      <c r="D79" s="1"/>
      <c r="E79" s="1"/>
      <c r="F79" s="1"/>
      <c r="G79" s="1"/>
      <c r="H79" s="1"/>
      <c r="I79" s="1"/>
      <c r="J79" s="1"/>
      <c r="K79" s="1"/>
      <c r="L79" s="1"/>
      <c r="M79" s="1"/>
      <c r="N79" s="1"/>
      <c r="O79" s="1"/>
      <c r="P79" s="194"/>
      <c r="Q79" s="194"/>
      <c r="R79" s="194"/>
      <c r="S79" s="194"/>
      <c r="T79" s="194"/>
      <c r="U79" s="194"/>
      <c r="V79" s="194"/>
      <c r="W79" s="194"/>
      <c r="X79" s="194"/>
      <c r="Y79" s="194"/>
      <c r="Z79" s="194"/>
      <c r="AA79" s="194"/>
      <c r="AB79" s="194"/>
      <c r="AC79" s="194"/>
      <c r="AD79" s="194"/>
      <c r="AE79" s="194"/>
      <c r="AF79" s="196"/>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4"/>
      <c r="BR79" s="194"/>
      <c r="BS79" s="194"/>
      <c r="BT79" s="194"/>
      <c r="BU79" s="194"/>
      <c r="BV79" s="194"/>
      <c r="BW79" s="194"/>
      <c r="BX79" s="194"/>
      <c r="BY79" s="194"/>
      <c r="BZ79" s="194"/>
      <c r="CA79" s="194"/>
      <c r="CB79" s="194"/>
      <c r="CC79" s="194"/>
      <c r="CD79" s="194"/>
      <c r="CE79" s="194"/>
      <c r="CF79" s="194"/>
      <c r="CG79" s="194"/>
      <c r="CH79" s="194"/>
      <c r="CI79" s="194"/>
      <c r="CJ79" s="194"/>
      <c r="CK79" s="194"/>
      <c r="CL79" s="194"/>
      <c r="CM79" s="194"/>
      <c r="CN79" s="194"/>
      <c r="CO79" s="194"/>
      <c r="CP79" s="194"/>
      <c r="CQ79" s="194"/>
      <c r="CR79" s="194"/>
      <c r="CS79" s="194"/>
      <c r="CT79" s="194"/>
      <c r="CU79" s="194"/>
      <c r="CV79" s="194"/>
      <c r="CW79" s="194"/>
      <c r="CX79" s="194"/>
      <c r="CY79" s="194"/>
      <c r="CZ79" s="194"/>
      <c r="DA79" s="194"/>
      <c r="DB79" s="194"/>
      <c r="DC79" s="194"/>
      <c r="DD79" s="194"/>
      <c r="DE79" s="194"/>
      <c r="DF79" s="194"/>
      <c r="DG79" s="194"/>
      <c r="DH79" s="194"/>
      <c r="DI79" s="194"/>
      <c r="DJ79" s="194"/>
      <c r="DK79" s="194"/>
      <c r="DL79" s="196"/>
      <c r="DM79" s="194"/>
      <c r="DN79" s="194"/>
      <c r="DO79" s="194"/>
      <c r="DP79" s="194"/>
      <c r="DQ79" s="194"/>
      <c r="DR79" s="194"/>
      <c r="DS79" s="194"/>
      <c r="DT79" s="194"/>
      <c r="DU79" s="194"/>
      <c r="DV79" s="194"/>
      <c r="DW79" s="194"/>
      <c r="DX79" s="194"/>
      <c r="DY79" s="194"/>
      <c r="DZ79" s="194"/>
      <c r="EA79" s="194"/>
      <c r="EB79" s="194"/>
      <c r="EC79" s="194"/>
      <c r="ED79" s="194"/>
      <c r="EE79" s="194"/>
      <c r="EF79" s="194"/>
      <c r="EG79" s="194"/>
      <c r="EH79" s="194"/>
      <c r="EI79" s="194"/>
      <c r="EJ79" s="194"/>
      <c r="EK79" s="194"/>
      <c r="EL79" s="194"/>
      <c r="EM79" s="194"/>
      <c r="EN79" s="194"/>
      <c r="EO79" s="194"/>
      <c r="EP79" s="194"/>
      <c r="EQ79" s="194"/>
      <c r="ER79" s="194"/>
      <c r="ES79" s="1"/>
      <c r="ET79" s="196"/>
      <c r="EU79" s="194"/>
      <c r="EV79" s="194"/>
      <c r="EW79" s="194"/>
      <c r="EX79" s="194"/>
      <c r="EY79" s="194"/>
      <c r="EZ79" s="194"/>
      <c r="FA79" s="194"/>
      <c r="FB79" s="194"/>
      <c r="FC79" s="194"/>
      <c r="FD79" s="194"/>
      <c r="FE79" s="194"/>
      <c r="FF79" s="194"/>
      <c r="FG79" s="194"/>
      <c r="FH79" s="194"/>
      <c r="FI79" s="194"/>
      <c r="FJ79" s="194"/>
      <c r="FK79" s="194"/>
      <c r="FL79" s="194"/>
      <c r="FM79" s="194"/>
      <c r="FN79" s="194"/>
      <c r="FO79" s="194"/>
      <c r="FP79" s="194"/>
      <c r="FQ79" s="194"/>
      <c r="FR79" s="194"/>
      <c r="FS79" s="194"/>
      <c r="FT79" s="194"/>
      <c r="FU79" s="194"/>
      <c r="FV79" s="194"/>
      <c r="FW79" s="194"/>
      <c r="FX79" s="194"/>
      <c r="FY79" s="194"/>
      <c r="FZ79" s="1"/>
      <c r="GA79" s="196"/>
      <c r="GU79" s="1"/>
      <c r="GV79" s="196"/>
      <c r="HG79" s="1"/>
      <c r="HH79" s="196"/>
      <c r="HO79" s="1"/>
      <c r="HP79" s="196"/>
      <c r="HX79" s="1"/>
      <c r="HY79" s="196"/>
      <c r="HZ79" s="1"/>
      <c r="IA79" s="196"/>
    </row>
    <row r="80" spans="1:243" x14ac:dyDescent="0.2">
      <c r="A80" s="194"/>
      <c r="B80" s="195"/>
      <c r="C80" s="1"/>
      <c r="D80" s="1"/>
      <c r="E80" s="1"/>
      <c r="F80" s="1"/>
      <c r="G80" s="1"/>
      <c r="H80" s="1"/>
      <c r="I80" s="1"/>
      <c r="J80" s="1"/>
      <c r="K80" s="1"/>
      <c r="L80" s="1"/>
      <c r="M80" s="1"/>
      <c r="N80" s="1"/>
      <c r="O80" s="1"/>
      <c r="P80" s="194"/>
      <c r="Q80" s="194"/>
      <c r="R80" s="194"/>
      <c r="S80" s="194"/>
      <c r="T80" s="194"/>
      <c r="U80" s="194"/>
      <c r="V80" s="194"/>
      <c r="W80" s="194"/>
      <c r="X80" s="194"/>
      <c r="Y80" s="194"/>
      <c r="Z80" s="194"/>
      <c r="AA80" s="194"/>
      <c r="AB80" s="194"/>
      <c r="AC80" s="194"/>
      <c r="AD80" s="194"/>
      <c r="AE80" s="194"/>
      <c r="AF80" s="196"/>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c r="BX80" s="194"/>
      <c r="BY80" s="194"/>
      <c r="BZ80" s="194"/>
      <c r="CA80" s="194"/>
      <c r="CB80" s="194"/>
      <c r="CC80" s="194"/>
      <c r="CD80" s="194"/>
      <c r="CE80" s="194"/>
      <c r="CF80" s="194"/>
      <c r="CG80" s="194"/>
      <c r="CH80" s="194"/>
      <c r="CI80" s="194"/>
      <c r="CJ80" s="194"/>
      <c r="CK80" s="194"/>
      <c r="CL80" s="194"/>
      <c r="CM80" s="194"/>
      <c r="CN80" s="194"/>
      <c r="CO80" s="194"/>
      <c r="CP80" s="194"/>
      <c r="CQ80" s="194"/>
      <c r="CR80" s="194"/>
      <c r="CS80" s="194"/>
      <c r="CT80" s="194"/>
      <c r="CU80" s="194"/>
      <c r="CV80" s="194"/>
      <c r="CW80" s="194"/>
      <c r="CX80" s="194"/>
      <c r="CY80" s="194"/>
      <c r="CZ80" s="194"/>
      <c r="DA80" s="194"/>
      <c r="DB80" s="194"/>
      <c r="DC80" s="194"/>
      <c r="DD80" s="194"/>
      <c r="DE80" s="194"/>
      <c r="DF80" s="194"/>
      <c r="DG80" s="194"/>
      <c r="DH80" s="194"/>
      <c r="DI80" s="194"/>
      <c r="DJ80" s="194"/>
      <c r="DK80" s="194"/>
      <c r="DL80" s="196"/>
      <c r="DM80" s="194"/>
      <c r="DN80" s="194"/>
      <c r="DO80" s="194"/>
      <c r="DP80" s="194"/>
      <c r="DQ80" s="194"/>
      <c r="DR80" s="194"/>
      <c r="DS80" s="194"/>
      <c r="DT80" s="194"/>
      <c r="DU80" s="194"/>
      <c r="DV80" s="194"/>
      <c r="DW80" s="194"/>
      <c r="DX80" s="194"/>
      <c r="DY80" s="194"/>
      <c r="DZ80" s="194"/>
      <c r="EA80" s="194"/>
      <c r="EB80" s="194"/>
      <c r="EC80" s="194"/>
      <c r="ED80" s="194"/>
      <c r="EE80" s="194"/>
      <c r="EF80" s="194"/>
      <c r="EG80" s="194"/>
      <c r="EH80" s="194"/>
      <c r="EI80" s="194"/>
      <c r="EJ80" s="194"/>
      <c r="EK80" s="194"/>
      <c r="EL80" s="194"/>
      <c r="EM80" s="194"/>
      <c r="EN80" s="194"/>
      <c r="EO80" s="194"/>
      <c r="EP80" s="194"/>
      <c r="EQ80" s="194"/>
      <c r="ER80" s="194"/>
      <c r="ES80" s="1"/>
      <c r="ET80" s="196"/>
      <c r="EV80" s="194"/>
      <c r="EW80" s="194"/>
      <c r="EX80" s="194"/>
      <c r="EY80" s="194"/>
      <c r="EZ80" s="194"/>
      <c r="FA80" s="194"/>
      <c r="FB80" s="194"/>
      <c r="FC80" s="194"/>
      <c r="FD80" s="194"/>
      <c r="FE80" s="194"/>
      <c r="FF80" s="194"/>
      <c r="FG80" s="194"/>
      <c r="FH80" s="194"/>
      <c r="FI80" s="194"/>
      <c r="FJ80" s="194"/>
      <c r="FK80" s="194"/>
      <c r="FL80" s="194"/>
      <c r="FM80" s="194"/>
      <c r="FN80" s="194"/>
      <c r="FO80" s="194"/>
      <c r="FP80" s="194"/>
      <c r="FQ80" s="194"/>
      <c r="FR80" s="194"/>
      <c r="FS80" s="194"/>
      <c r="FT80" s="194"/>
      <c r="FU80" s="194"/>
      <c r="FV80" s="194"/>
      <c r="FW80" s="194"/>
      <c r="FX80" s="194"/>
      <c r="FY80" s="194"/>
      <c r="FZ80" s="1"/>
      <c r="GA80" s="196"/>
      <c r="GW80" s="1"/>
      <c r="GX80" s="196"/>
      <c r="HA80" s="1"/>
      <c r="HB80" s="196"/>
      <c r="HE80" s="1"/>
      <c r="HF80" s="196"/>
      <c r="HO80" s="1"/>
      <c r="HP80" s="196"/>
    </row>
    <row r="81" spans="1:243" x14ac:dyDescent="0.2">
      <c r="A81" s="194"/>
      <c r="B81" s="195"/>
      <c r="C81" s="1"/>
      <c r="D81" s="1"/>
      <c r="E81" s="1"/>
      <c r="F81" s="1"/>
      <c r="G81" s="1"/>
      <c r="H81" s="1"/>
      <c r="I81" s="1"/>
      <c r="J81" s="1"/>
      <c r="K81" s="1"/>
      <c r="L81" s="1"/>
      <c r="M81" s="1"/>
      <c r="N81" s="1"/>
      <c r="O81" s="1"/>
      <c r="P81" s="194"/>
      <c r="Q81" s="194"/>
      <c r="R81" s="194"/>
      <c r="S81" s="194"/>
      <c r="W81" s="194"/>
      <c r="X81" s="194"/>
      <c r="Y81" s="194"/>
      <c r="AB81" s="194"/>
      <c r="AC81" s="194"/>
      <c r="AD81" s="194"/>
      <c r="AE81" s="194"/>
      <c r="AF81" s="196"/>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V81" s="194"/>
      <c r="BX81" s="194"/>
      <c r="BY81" s="194"/>
      <c r="BZ81" s="194"/>
      <c r="CA81" s="194"/>
      <c r="CB81" s="194"/>
      <c r="CC81" s="194"/>
      <c r="CD81" s="194"/>
      <c r="CG81" s="194"/>
      <c r="CI81" s="194"/>
      <c r="CJ81" s="194"/>
      <c r="CK81" s="194"/>
      <c r="CL81" s="194"/>
      <c r="CM81" s="194"/>
      <c r="CN81" s="194"/>
      <c r="CO81" s="194"/>
      <c r="CP81" s="194"/>
      <c r="CQ81" s="194"/>
      <c r="CS81" s="194"/>
      <c r="CX81" s="194"/>
      <c r="CY81" s="194"/>
      <c r="DB81" s="194"/>
      <c r="DD81" s="194"/>
      <c r="DE81" s="194"/>
      <c r="DH81" s="194"/>
      <c r="DK81" s="194"/>
      <c r="DL81" s="196"/>
      <c r="DM81" s="194"/>
      <c r="DN81" s="194"/>
      <c r="DO81" s="194"/>
      <c r="DP81" s="194"/>
      <c r="DQ81" s="194"/>
      <c r="DR81" s="194"/>
      <c r="DS81" s="194"/>
      <c r="DT81" s="194"/>
      <c r="DU81" s="194"/>
      <c r="DV81" s="194"/>
      <c r="DW81" s="194"/>
      <c r="DX81" s="194"/>
      <c r="DY81" s="194"/>
      <c r="DZ81" s="194"/>
      <c r="EA81" s="194"/>
      <c r="EB81" s="194"/>
      <c r="EC81" s="194"/>
      <c r="ED81" s="194"/>
      <c r="EE81" s="194"/>
      <c r="EF81" s="194"/>
      <c r="EG81" s="194"/>
      <c r="EH81" s="194"/>
      <c r="EI81" s="194"/>
      <c r="EJ81" s="194"/>
      <c r="EK81" s="194"/>
      <c r="EL81" s="194"/>
      <c r="EM81" s="194"/>
      <c r="EN81" s="194"/>
      <c r="EO81" s="194"/>
      <c r="EP81" s="194"/>
      <c r="EQ81" s="194"/>
      <c r="ER81" s="194"/>
      <c r="ES81" s="1"/>
      <c r="ET81" s="196"/>
      <c r="EU81" s="194"/>
      <c r="EV81" s="194"/>
      <c r="EW81" s="194"/>
      <c r="EX81" s="194"/>
      <c r="EY81" s="194"/>
      <c r="EZ81" s="194"/>
      <c r="FA81" s="194"/>
      <c r="FB81" s="194"/>
      <c r="FD81" s="194"/>
      <c r="FE81" s="194"/>
      <c r="FF81" s="194"/>
      <c r="FG81" s="194"/>
      <c r="FH81" s="194"/>
      <c r="FI81" s="194"/>
      <c r="FJ81" s="194"/>
      <c r="FK81" s="194"/>
      <c r="FO81" s="194"/>
      <c r="FQ81" s="194"/>
      <c r="FR81" s="194"/>
      <c r="FS81" s="194"/>
      <c r="FT81" s="194"/>
      <c r="FU81" s="194"/>
      <c r="FV81" s="194"/>
      <c r="FX81" s="194"/>
      <c r="FY81" s="194"/>
      <c r="FZ81" s="1"/>
      <c r="GA81" s="196"/>
      <c r="GE81" s="1"/>
      <c r="GF81" s="196"/>
      <c r="GG81" s="1"/>
      <c r="GH81" s="196"/>
      <c r="GU81" s="1"/>
      <c r="GV81" s="196"/>
      <c r="HM81" s="1"/>
      <c r="HN81" s="196"/>
      <c r="HO81" s="1"/>
      <c r="HP81" s="196"/>
    </row>
    <row r="82" spans="1:243" x14ac:dyDescent="0.2">
      <c r="A82" s="194"/>
      <c r="B82" s="195"/>
      <c r="C82" s="1"/>
      <c r="D82" s="1"/>
      <c r="E82" s="1"/>
      <c r="F82" s="1"/>
      <c r="G82" s="1"/>
      <c r="H82" s="1"/>
      <c r="I82" s="1"/>
      <c r="J82" s="1"/>
      <c r="K82" s="1"/>
      <c r="L82" s="1"/>
      <c r="M82" s="1"/>
      <c r="N82" s="1"/>
      <c r="O82" s="1"/>
      <c r="P82" s="194"/>
      <c r="Q82" s="194"/>
      <c r="R82" s="194"/>
      <c r="S82" s="194"/>
      <c r="X82" s="194"/>
      <c r="AB82" s="194"/>
      <c r="AC82" s="194"/>
      <c r="AD82" s="194"/>
      <c r="AE82" s="194"/>
      <c r="AF82" s="196"/>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F82" s="194"/>
      <c r="BH82" s="194"/>
      <c r="BX82" s="194"/>
      <c r="BY82" s="194"/>
      <c r="CA82" s="194"/>
      <c r="CG82" s="194"/>
      <c r="CI82" s="194"/>
      <c r="CJ82" s="194"/>
      <c r="CK82" s="194"/>
      <c r="CL82" s="194"/>
      <c r="CO82" s="194"/>
      <c r="CP82" s="194"/>
      <c r="CQ82" s="194"/>
      <c r="CS82" s="194"/>
      <c r="DA82" s="194"/>
      <c r="DB82" s="194"/>
      <c r="DG82" s="194"/>
      <c r="DK82" s="194"/>
      <c r="DL82" s="196"/>
      <c r="DM82" s="194"/>
      <c r="DN82" s="194"/>
      <c r="DO82" s="194"/>
      <c r="DP82" s="194"/>
      <c r="DQ82" s="194"/>
      <c r="DR82" s="194"/>
      <c r="DS82" s="194"/>
      <c r="DT82" s="194"/>
      <c r="DU82" s="194"/>
      <c r="DV82" s="194"/>
      <c r="DW82" s="194"/>
      <c r="DX82" s="194"/>
      <c r="DY82" s="194"/>
      <c r="DZ82" s="194"/>
      <c r="EA82" s="194"/>
      <c r="EB82" s="194"/>
      <c r="EC82" s="194"/>
      <c r="ED82" s="194"/>
      <c r="EE82" s="194"/>
      <c r="EF82" s="194"/>
      <c r="EG82" s="194"/>
      <c r="EH82" s="194"/>
      <c r="EI82" s="194"/>
      <c r="EJ82" s="194"/>
      <c r="EK82" s="194"/>
      <c r="EL82" s="194"/>
      <c r="EM82" s="194"/>
      <c r="EN82" s="194"/>
      <c r="EO82" s="194"/>
      <c r="EP82" s="194"/>
      <c r="EQ82" s="194"/>
      <c r="ER82" s="194"/>
      <c r="ES82" s="1"/>
      <c r="ET82" s="196"/>
      <c r="EV82" s="194"/>
      <c r="EW82" s="194"/>
      <c r="EX82" s="194"/>
      <c r="EY82" s="194"/>
      <c r="EZ82" s="194"/>
      <c r="FA82" s="194"/>
      <c r="FB82" s="194"/>
      <c r="FC82" s="194"/>
      <c r="FD82" s="194"/>
      <c r="FE82" s="194"/>
      <c r="FF82" s="194"/>
      <c r="FG82" s="194"/>
      <c r="FH82" s="194"/>
      <c r="FI82" s="194"/>
      <c r="FJ82" s="194"/>
      <c r="FK82" s="194"/>
      <c r="FL82" s="194"/>
      <c r="FM82" s="194"/>
      <c r="FN82" s="194"/>
      <c r="FO82" s="194"/>
      <c r="FP82" s="194"/>
      <c r="FQ82" s="194"/>
      <c r="FR82" s="194"/>
      <c r="FS82" s="194"/>
      <c r="FT82" s="194"/>
      <c r="FU82" s="194"/>
      <c r="FV82" s="194"/>
      <c r="FW82" s="194"/>
      <c r="FX82" s="194"/>
      <c r="FY82" s="194"/>
      <c r="FZ82" s="1"/>
      <c r="GA82" s="196"/>
      <c r="GY82" s="1"/>
      <c r="GZ82" s="196"/>
      <c r="HA82" s="1"/>
      <c r="HB82" s="196"/>
      <c r="HO82" s="1"/>
      <c r="HP82" s="196"/>
    </row>
    <row r="83" spans="1:243" x14ac:dyDescent="0.2">
      <c r="A83" s="194"/>
      <c r="B83" s="195"/>
      <c r="C83" s="1"/>
      <c r="D83" s="1"/>
      <c r="E83" s="1"/>
      <c r="F83" s="1"/>
      <c r="G83" s="1"/>
      <c r="H83" s="1"/>
      <c r="I83" s="1"/>
      <c r="J83" s="1"/>
      <c r="K83" s="1"/>
      <c r="L83" s="1"/>
      <c r="M83" s="1"/>
      <c r="N83" s="1"/>
      <c r="O83" s="1"/>
      <c r="P83" s="194"/>
      <c r="Q83" s="194"/>
      <c r="R83" s="194"/>
      <c r="S83" s="194"/>
      <c r="W83" s="194"/>
      <c r="X83" s="194"/>
      <c r="AB83" s="194"/>
      <c r="AC83" s="194"/>
      <c r="AD83" s="194"/>
      <c r="AE83" s="194"/>
      <c r="AF83" s="196"/>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c r="BW83" s="194"/>
      <c r="BX83" s="194"/>
      <c r="BY83" s="194"/>
      <c r="BZ83" s="194"/>
      <c r="CA83" s="194"/>
      <c r="CB83" s="194"/>
      <c r="CC83" s="194"/>
      <c r="CD83" s="194"/>
      <c r="CE83" s="194"/>
      <c r="CF83" s="194"/>
      <c r="CG83" s="194"/>
      <c r="CH83" s="194"/>
      <c r="CI83" s="194"/>
      <c r="CJ83" s="194"/>
      <c r="CK83" s="194"/>
      <c r="CL83" s="194"/>
      <c r="CM83" s="194"/>
      <c r="CN83" s="194"/>
      <c r="CO83" s="194"/>
      <c r="CP83" s="194"/>
      <c r="CQ83" s="194"/>
      <c r="CR83" s="194"/>
      <c r="CS83" s="194"/>
      <c r="CT83" s="194"/>
      <c r="CU83" s="194"/>
      <c r="CV83" s="194"/>
      <c r="CW83" s="194"/>
      <c r="CX83" s="194"/>
      <c r="CY83" s="194"/>
      <c r="CZ83" s="194"/>
      <c r="DA83" s="194"/>
      <c r="DB83" s="194"/>
      <c r="DC83" s="194"/>
      <c r="DD83" s="194"/>
      <c r="DE83" s="194"/>
      <c r="DF83" s="194"/>
      <c r="DG83" s="194"/>
      <c r="DH83" s="194"/>
      <c r="DJ83" s="194"/>
      <c r="DK83" s="194"/>
      <c r="DL83" s="196"/>
      <c r="DM83" s="194"/>
      <c r="DN83" s="194"/>
      <c r="DO83" s="194"/>
      <c r="DP83" s="194"/>
      <c r="DQ83" s="194"/>
      <c r="DR83" s="194"/>
      <c r="DS83" s="194"/>
      <c r="DT83" s="194"/>
      <c r="DU83" s="194"/>
      <c r="DV83" s="194"/>
      <c r="DW83" s="194"/>
      <c r="DX83" s="194"/>
      <c r="DY83" s="194"/>
      <c r="DZ83" s="194"/>
      <c r="EA83" s="194"/>
      <c r="EB83" s="194"/>
      <c r="EC83" s="194"/>
      <c r="ED83" s="194"/>
      <c r="EE83" s="194"/>
      <c r="EF83" s="194"/>
      <c r="EG83" s="194"/>
      <c r="EH83" s="194"/>
      <c r="EI83" s="194"/>
      <c r="EJ83" s="194"/>
      <c r="EK83" s="194"/>
      <c r="EL83" s="194"/>
      <c r="EM83" s="194"/>
      <c r="EN83" s="194"/>
      <c r="EO83" s="194"/>
      <c r="EP83" s="194"/>
      <c r="EQ83" s="194"/>
      <c r="ER83" s="194"/>
      <c r="ES83" s="1"/>
      <c r="ET83" s="196"/>
      <c r="EV83" s="194"/>
      <c r="EW83" s="194"/>
      <c r="EX83" s="194"/>
      <c r="EY83" s="194"/>
      <c r="EZ83" s="194"/>
      <c r="FA83" s="194"/>
      <c r="FB83" s="194"/>
      <c r="FC83" s="194"/>
      <c r="FD83" s="194"/>
      <c r="FE83" s="194"/>
      <c r="FF83" s="194"/>
      <c r="FG83" s="194"/>
      <c r="FH83" s="194"/>
      <c r="FI83" s="194"/>
      <c r="FJ83" s="194"/>
      <c r="FK83" s="194"/>
      <c r="FL83" s="194"/>
      <c r="FM83" s="194"/>
      <c r="FN83" s="194"/>
      <c r="FO83" s="194"/>
      <c r="FP83" s="194"/>
      <c r="FQ83" s="194"/>
      <c r="FR83" s="194"/>
      <c r="FS83" s="194"/>
      <c r="FT83" s="194"/>
      <c r="FU83" s="194"/>
      <c r="FV83" s="194"/>
      <c r="FW83" s="194"/>
      <c r="FX83" s="194"/>
      <c r="FY83" s="194"/>
      <c r="FZ83" s="1"/>
      <c r="GA83" s="196"/>
      <c r="GS83" s="1"/>
      <c r="GT83" s="196"/>
      <c r="GU83" s="1"/>
      <c r="GV83" s="196"/>
      <c r="HA83" s="1"/>
      <c r="HB83" s="196"/>
      <c r="HE83" s="1"/>
      <c r="HF83" s="196"/>
      <c r="HO83" s="1"/>
      <c r="HP83" s="196"/>
    </row>
    <row r="84" spans="1:243" x14ac:dyDescent="0.2">
      <c r="A84" s="194"/>
      <c r="B84" s="195"/>
      <c r="C84" s="1"/>
      <c r="D84" s="1"/>
      <c r="E84" s="1"/>
      <c r="F84" s="1"/>
      <c r="G84" s="1"/>
      <c r="H84" s="1"/>
      <c r="I84" s="1"/>
      <c r="J84" s="1"/>
      <c r="K84" s="1"/>
      <c r="L84" s="1"/>
      <c r="M84" s="1"/>
      <c r="N84" s="1"/>
      <c r="O84" s="1"/>
      <c r="P84" s="194"/>
      <c r="Q84" s="194"/>
      <c r="R84" s="194"/>
      <c r="S84" s="194"/>
      <c r="U84" s="194"/>
      <c r="AB84" s="194"/>
      <c r="AC84" s="194"/>
      <c r="AD84" s="194"/>
      <c r="AE84" s="194"/>
      <c r="AF84" s="196"/>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4"/>
      <c r="BG84" s="194"/>
      <c r="BI84" s="194"/>
      <c r="BX84" s="194"/>
      <c r="BY84" s="194"/>
      <c r="BZ84" s="194"/>
      <c r="CA84" s="194"/>
      <c r="CB84" s="194"/>
      <c r="CC84" s="194"/>
      <c r="CD84" s="194"/>
      <c r="CE84" s="194"/>
      <c r="CF84" s="194"/>
      <c r="CG84" s="194"/>
      <c r="CH84" s="194"/>
      <c r="CI84" s="194"/>
      <c r="CJ84" s="194"/>
      <c r="CK84" s="194"/>
      <c r="CL84" s="194"/>
      <c r="CM84" s="194"/>
      <c r="CN84" s="194"/>
      <c r="CO84" s="194"/>
      <c r="CP84" s="194"/>
      <c r="CQ84" s="194"/>
      <c r="CR84" s="194"/>
      <c r="CS84" s="194"/>
      <c r="CT84" s="194"/>
      <c r="CU84" s="194"/>
      <c r="CV84" s="194"/>
      <c r="CW84" s="194"/>
      <c r="CX84" s="194"/>
      <c r="CY84" s="194"/>
      <c r="CZ84" s="194"/>
      <c r="DA84" s="194"/>
      <c r="DB84" s="194"/>
      <c r="DC84" s="194"/>
      <c r="DD84" s="194"/>
      <c r="DE84" s="194"/>
      <c r="DF84" s="194"/>
      <c r="DG84" s="194"/>
      <c r="DH84" s="194"/>
      <c r="DI84" s="194"/>
      <c r="DJ84" s="194"/>
      <c r="DK84" s="194"/>
      <c r="DL84" s="196"/>
      <c r="DM84" s="194"/>
      <c r="DN84" s="194"/>
      <c r="DO84" s="194"/>
      <c r="DP84" s="194"/>
      <c r="DQ84" s="194"/>
      <c r="DR84" s="194"/>
      <c r="DS84" s="194"/>
      <c r="DT84" s="194"/>
      <c r="DU84" s="194"/>
      <c r="DV84" s="194"/>
      <c r="DW84" s="194"/>
      <c r="DX84" s="194"/>
      <c r="DY84" s="194"/>
      <c r="DZ84" s="194"/>
      <c r="EA84" s="194"/>
      <c r="EB84" s="194"/>
      <c r="EC84" s="194"/>
      <c r="ED84" s="194"/>
      <c r="EE84" s="194"/>
      <c r="EF84" s="194"/>
      <c r="EG84" s="194"/>
      <c r="EH84" s="194"/>
      <c r="EI84" s="194"/>
      <c r="EJ84" s="194"/>
      <c r="EK84" s="194"/>
      <c r="EL84" s="194"/>
      <c r="EM84" s="194"/>
      <c r="EN84" s="194"/>
      <c r="EO84" s="194"/>
      <c r="EP84" s="194"/>
      <c r="EQ84" s="194"/>
      <c r="ER84" s="194"/>
      <c r="ES84" s="1"/>
      <c r="ET84" s="196"/>
      <c r="EU84" s="194"/>
      <c r="EV84" s="194"/>
      <c r="EW84" s="194"/>
      <c r="EX84" s="194"/>
      <c r="EY84" s="194"/>
      <c r="EZ84" s="194"/>
      <c r="FA84" s="194"/>
      <c r="FB84" s="194"/>
      <c r="FC84" s="194"/>
      <c r="FD84" s="194"/>
      <c r="FE84" s="194"/>
      <c r="FF84" s="194"/>
      <c r="FG84" s="194"/>
      <c r="FH84" s="194"/>
      <c r="FI84" s="194"/>
      <c r="FJ84" s="194"/>
      <c r="FK84" s="194"/>
      <c r="FL84" s="194"/>
      <c r="FM84" s="194"/>
      <c r="FN84" s="194"/>
      <c r="FO84" s="194"/>
      <c r="FP84" s="194"/>
      <c r="FQ84" s="194"/>
      <c r="FR84" s="194"/>
      <c r="FS84" s="194"/>
      <c r="FT84" s="194"/>
      <c r="FU84" s="194"/>
      <c r="FV84" s="194"/>
      <c r="FW84" s="194"/>
      <c r="FX84" s="194"/>
      <c r="FY84" s="194"/>
      <c r="FZ84" s="1"/>
      <c r="GA84" s="196"/>
      <c r="GE84" s="1"/>
      <c r="GF84" s="196"/>
      <c r="GG84" s="1"/>
      <c r="GH84" s="196"/>
      <c r="GS84" s="1"/>
      <c r="GT84" s="196"/>
      <c r="GU84" s="1"/>
      <c r="GV84" s="196"/>
      <c r="HA84" s="1"/>
      <c r="HB84" s="196"/>
      <c r="HE84" s="1"/>
      <c r="HF84" s="196"/>
      <c r="HO84" s="1"/>
      <c r="HP84" s="196"/>
    </row>
    <row r="85" spans="1:243" x14ac:dyDescent="0.2">
      <c r="A85" s="194"/>
      <c r="B85" s="195"/>
      <c r="C85" s="1"/>
      <c r="D85" s="1"/>
      <c r="E85" s="1"/>
      <c r="F85" s="1"/>
      <c r="G85" s="1"/>
      <c r="H85" s="1"/>
      <c r="I85" s="1"/>
      <c r="J85" s="1"/>
      <c r="K85" s="1"/>
      <c r="L85" s="1"/>
      <c r="M85" s="1"/>
      <c r="N85" s="1"/>
      <c r="O85" s="1"/>
      <c r="P85" s="194"/>
      <c r="Q85" s="194"/>
      <c r="R85" s="194"/>
      <c r="S85" s="194"/>
      <c r="T85" s="194"/>
      <c r="U85" s="194"/>
      <c r="V85" s="194"/>
      <c r="W85" s="194"/>
      <c r="X85" s="194"/>
      <c r="Y85" s="194"/>
      <c r="Z85" s="194"/>
      <c r="AA85" s="194"/>
      <c r="AB85" s="194"/>
      <c r="AC85" s="194"/>
      <c r="AD85" s="194"/>
      <c r="AE85" s="194"/>
      <c r="AF85" s="196"/>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F85" s="194"/>
      <c r="BG85" s="194"/>
      <c r="BX85" s="194"/>
      <c r="BY85" s="194"/>
      <c r="BZ85" s="194"/>
      <c r="CB85" s="194"/>
      <c r="CG85" s="194"/>
      <c r="CH85" s="194"/>
      <c r="CI85" s="194"/>
      <c r="CJ85" s="194"/>
      <c r="CK85" s="194"/>
      <c r="CL85" s="194"/>
      <c r="CO85" s="194"/>
      <c r="CQ85" s="194"/>
      <c r="CS85" s="194"/>
      <c r="CT85" s="194"/>
      <c r="CU85" s="194"/>
      <c r="CV85" s="194"/>
      <c r="CW85" s="194"/>
      <c r="CX85" s="194"/>
      <c r="CY85" s="194"/>
      <c r="CZ85" s="194"/>
      <c r="DA85" s="194"/>
      <c r="DB85" s="194"/>
      <c r="DC85" s="194"/>
      <c r="DD85" s="194"/>
      <c r="DE85" s="194"/>
      <c r="DF85" s="194"/>
      <c r="DG85" s="194"/>
      <c r="DH85" s="194"/>
      <c r="DI85" s="194"/>
      <c r="DJ85" s="194"/>
      <c r="DK85" s="194"/>
      <c r="DL85" s="196"/>
      <c r="DM85" s="194"/>
      <c r="DN85" s="194"/>
      <c r="DO85" s="194"/>
      <c r="DP85" s="194"/>
      <c r="DQ85" s="194"/>
      <c r="DR85" s="194"/>
      <c r="DS85" s="194"/>
      <c r="DT85" s="194"/>
      <c r="DU85" s="194"/>
      <c r="DV85" s="194"/>
      <c r="DW85" s="194"/>
      <c r="DX85" s="194"/>
      <c r="DY85" s="194"/>
      <c r="DZ85" s="194"/>
      <c r="EA85" s="194"/>
      <c r="EB85" s="194"/>
      <c r="EC85" s="194"/>
      <c r="ED85" s="194"/>
      <c r="EE85" s="194"/>
      <c r="EF85" s="194"/>
      <c r="EG85" s="194"/>
      <c r="EH85" s="194"/>
      <c r="EI85" s="194"/>
      <c r="EJ85" s="194"/>
      <c r="EK85" s="194"/>
      <c r="EL85" s="194"/>
      <c r="EM85" s="194"/>
      <c r="EN85" s="194"/>
      <c r="EO85" s="194"/>
      <c r="EP85" s="194"/>
      <c r="EQ85" s="194"/>
      <c r="ER85" s="194"/>
      <c r="ES85" s="1"/>
      <c r="ET85" s="196"/>
      <c r="EV85" s="194"/>
      <c r="EW85" s="194"/>
      <c r="EX85" s="194"/>
      <c r="FE85" s="194"/>
      <c r="FF85" s="194"/>
      <c r="FG85" s="194"/>
      <c r="FH85" s="194"/>
      <c r="FI85" s="194"/>
      <c r="FJ85" s="194"/>
      <c r="FK85" s="194"/>
      <c r="FL85" s="194"/>
      <c r="FM85" s="194"/>
      <c r="FN85" s="194"/>
      <c r="FO85" s="194"/>
      <c r="FR85" s="194"/>
      <c r="FS85" s="194"/>
      <c r="FT85" s="194"/>
      <c r="FY85" s="194"/>
      <c r="FZ85" s="1"/>
      <c r="GA85" s="196"/>
      <c r="GW85" s="1"/>
      <c r="GX85" s="196"/>
      <c r="HE85" s="1"/>
      <c r="HF85" s="196"/>
      <c r="HO85" s="1"/>
      <c r="HP85" s="196"/>
    </row>
    <row r="86" spans="1:243" x14ac:dyDescent="0.2">
      <c r="A86" s="194"/>
      <c r="B86" s="195"/>
      <c r="C86" s="1"/>
      <c r="D86" s="1"/>
      <c r="E86" s="1"/>
      <c r="F86" s="1"/>
      <c r="G86" s="1"/>
      <c r="H86" s="1"/>
      <c r="I86" s="1"/>
      <c r="J86" s="1"/>
      <c r="K86" s="1"/>
      <c r="L86" s="1"/>
      <c r="M86" s="1"/>
      <c r="N86" s="1"/>
      <c r="O86" s="1"/>
      <c r="P86" s="194"/>
      <c r="Q86" s="194"/>
      <c r="R86" s="194"/>
      <c r="S86" s="194"/>
      <c r="T86" s="194"/>
      <c r="U86" s="194"/>
      <c r="V86" s="194"/>
      <c r="W86" s="194"/>
      <c r="X86" s="194"/>
      <c r="Y86" s="194"/>
      <c r="Z86" s="194"/>
      <c r="AA86" s="194"/>
      <c r="AB86" s="194"/>
      <c r="AC86" s="194"/>
      <c r="AD86" s="194"/>
      <c r="AE86" s="194"/>
      <c r="AF86" s="196"/>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4"/>
      <c r="BF86" s="194"/>
      <c r="BG86" s="194"/>
      <c r="BH86" s="194"/>
      <c r="BI86" s="194"/>
      <c r="BJ86" s="194"/>
      <c r="BK86" s="194"/>
      <c r="BL86" s="194"/>
      <c r="BM86" s="194"/>
      <c r="BN86" s="194"/>
      <c r="BO86" s="194"/>
      <c r="BP86" s="194"/>
      <c r="BQ86" s="194"/>
      <c r="BR86" s="194"/>
      <c r="BS86" s="194"/>
      <c r="BT86" s="194"/>
      <c r="BU86" s="194"/>
      <c r="BV86" s="194"/>
      <c r="BX86" s="194"/>
      <c r="BY86" s="194"/>
      <c r="BZ86" s="194"/>
      <c r="CA86" s="194"/>
      <c r="CB86" s="194"/>
      <c r="CC86" s="194"/>
      <c r="CD86" s="194"/>
      <c r="CE86" s="194"/>
      <c r="CF86" s="194"/>
      <c r="CG86" s="194"/>
      <c r="CH86" s="194"/>
      <c r="CI86" s="194"/>
      <c r="CJ86" s="194"/>
      <c r="CK86" s="194"/>
      <c r="CL86" s="194"/>
      <c r="CM86" s="194"/>
      <c r="CN86" s="194"/>
      <c r="CO86" s="194"/>
      <c r="CP86" s="194"/>
      <c r="CQ86" s="194"/>
      <c r="CR86" s="194"/>
      <c r="CS86" s="194"/>
      <c r="CT86" s="194"/>
      <c r="CU86" s="194"/>
      <c r="CV86" s="194"/>
      <c r="CW86" s="194"/>
      <c r="CX86" s="194"/>
      <c r="CY86" s="194"/>
      <c r="CZ86" s="194"/>
      <c r="DB86" s="194"/>
      <c r="DC86" s="194"/>
      <c r="DD86" s="194"/>
      <c r="DE86" s="194"/>
      <c r="DF86" s="194"/>
      <c r="DG86" s="194"/>
      <c r="DH86" s="194"/>
      <c r="DI86" s="194"/>
      <c r="DJ86" s="194"/>
      <c r="DK86" s="194"/>
      <c r="DL86" s="196"/>
      <c r="DM86" s="194"/>
      <c r="DN86" s="194"/>
      <c r="DO86" s="194"/>
      <c r="DP86" s="194"/>
      <c r="DQ86" s="194"/>
      <c r="DR86" s="194"/>
      <c r="DS86" s="194"/>
      <c r="DT86" s="194"/>
      <c r="DU86" s="194"/>
      <c r="DV86" s="194"/>
      <c r="DW86" s="194"/>
      <c r="DX86" s="194"/>
      <c r="DY86" s="194"/>
      <c r="DZ86" s="194"/>
      <c r="EA86" s="194"/>
      <c r="EB86" s="194"/>
      <c r="EC86" s="194"/>
      <c r="ED86" s="194"/>
      <c r="EE86" s="194"/>
      <c r="EF86" s="194"/>
      <c r="EG86" s="194"/>
      <c r="EH86" s="194"/>
      <c r="EI86" s="194"/>
      <c r="EJ86" s="194"/>
      <c r="EK86" s="194"/>
      <c r="EL86" s="194"/>
      <c r="EM86" s="194"/>
      <c r="EN86" s="194"/>
      <c r="EO86" s="194"/>
      <c r="EP86" s="194"/>
      <c r="EQ86" s="194"/>
      <c r="ER86" s="194"/>
      <c r="ES86" s="1"/>
      <c r="ET86" s="196"/>
      <c r="EV86" s="194"/>
      <c r="EW86" s="194"/>
      <c r="EX86" s="194"/>
      <c r="EY86" s="194"/>
      <c r="EZ86" s="194"/>
      <c r="FA86" s="194"/>
      <c r="FB86" s="194"/>
      <c r="FC86" s="194"/>
      <c r="FD86" s="194"/>
      <c r="FE86" s="194"/>
      <c r="FF86" s="194"/>
      <c r="FG86" s="194"/>
      <c r="FH86" s="194"/>
      <c r="FI86" s="194"/>
      <c r="FJ86" s="194"/>
      <c r="FK86" s="194"/>
      <c r="FL86" s="194"/>
      <c r="FM86" s="194"/>
      <c r="FN86" s="194"/>
      <c r="FO86" s="194"/>
      <c r="FP86" s="194"/>
      <c r="FQ86" s="194"/>
      <c r="FR86" s="194"/>
      <c r="FS86" s="194"/>
      <c r="FT86" s="194"/>
      <c r="FU86" s="194"/>
      <c r="FV86" s="194"/>
      <c r="FW86" s="194"/>
      <c r="FX86" s="194"/>
      <c r="FY86" s="194"/>
      <c r="FZ86" s="1"/>
      <c r="GA86" s="196"/>
      <c r="GG86" s="1"/>
      <c r="GH86" s="196"/>
      <c r="GU86" s="1"/>
      <c r="GV86" s="196"/>
      <c r="HE86" s="1"/>
      <c r="HF86" s="196"/>
      <c r="HO86" s="1"/>
      <c r="HP86" s="196"/>
    </row>
    <row r="87" spans="1:243" x14ac:dyDescent="0.2">
      <c r="A87" s="194"/>
      <c r="B87" s="195"/>
      <c r="C87" s="1"/>
      <c r="D87" s="1"/>
      <c r="E87" s="1"/>
      <c r="F87" s="1"/>
      <c r="G87" s="1"/>
      <c r="H87" s="1"/>
      <c r="I87" s="1"/>
      <c r="J87" s="1"/>
      <c r="K87" s="1"/>
      <c r="L87" s="1"/>
      <c r="M87" s="1"/>
      <c r="N87" s="1"/>
      <c r="O87" s="1"/>
      <c r="P87" s="194"/>
      <c r="Q87" s="194"/>
      <c r="R87" s="194"/>
      <c r="S87" s="194"/>
      <c r="W87" s="194"/>
      <c r="AB87" s="194"/>
      <c r="AC87" s="194"/>
      <c r="AD87" s="194"/>
      <c r="AE87" s="194"/>
      <c r="AF87" s="196"/>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U87" s="194"/>
      <c r="BX87" s="194"/>
      <c r="BY87" s="194"/>
      <c r="BZ87" s="194"/>
      <c r="CA87" s="194"/>
      <c r="CB87" s="194"/>
      <c r="CC87" s="194"/>
      <c r="CG87" s="194"/>
      <c r="CH87" s="194"/>
      <c r="CI87" s="194"/>
      <c r="CJ87" s="194"/>
      <c r="CK87" s="194"/>
      <c r="CL87" s="194"/>
      <c r="CM87" s="194"/>
      <c r="CN87" s="194"/>
      <c r="CO87" s="194"/>
      <c r="CP87" s="194"/>
      <c r="CQ87" s="194"/>
      <c r="CS87" s="194"/>
      <c r="CT87" s="194"/>
      <c r="DB87" s="194"/>
      <c r="DC87" s="194"/>
      <c r="DK87" s="194"/>
      <c r="DL87" s="196"/>
      <c r="DM87" s="194"/>
      <c r="DN87" s="194"/>
      <c r="DO87" s="194"/>
      <c r="DP87" s="194"/>
      <c r="DQ87" s="194"/>
      <c r="DR87" s="194"/>
      <c r="DS87" s="194"/>
      <c r="DT87" s="194"/>
      <c r="DU87" s="194"/>
      <c r="DV87" s="194"/>
      <c r="DW87" s="194"/>
      <c r="DX87" s="194"/>
      <c r="DY87" s="194"/>
      <c r="DZ87" s="194"/>
      <c r="EA87" s="194"/>
      <c r="EB87" s="194"/>
      <c r="EC87" s="194"/>
      <c r="ED87" s="194"/>
      <c r="EE87" s="194"/>
      <c r="EF87" s="194"/>
      <c r="EG87" s="194"/>
      <c r="EH87" s="194"/>
      <c r="EI87" s="194"/>
      <c r="EJ87" s="194"/>
      <c r="EK87" s="194"/>
      <c r="EL87" s="194"/>
      <c r="EM87" s="194"/>
      <c r="EN87" s="194"/>
      <c r="EO87" s="194"/>
      <c r="EP87" s="194"/>
      <c r="EQ87" s="194"/>
      <c r="ER87" s="194"/>
      <c r="ES87" s="1"/>
      <c r="ET87" s="196"/>
      <c r="EV87" s="194"/>
      <c r="EW87" s="194"/>
      <c r="EX87" s="194"/>
      <c r="EY87" s="194"/>
      <c r="EZ87" s="194"/>
      <c r="FA87" s="194"/>
      <c r="FB87" s="194"/>
      <c r="FC87" s="194"/>
      <c r="FD87" s="194"/>
      <c r="FE87" s="194"/>
      <c r="FF87" s="194"/>
      <c r="FG87" s="194"/>
      <c r="FH87" s="194"/>
      <c r="FI87" s="194"/>
      <c r="FJ87" s="194"/>
      <c r="FK87" s="194"/>
      <c r="FL87" s="194"/>
      <c r="FM87" s="194"/>
      <c r="FN87" s="194"/>
      <c r="FO87" s="194"/>
      <c r="FP87" s="194"/>
      <c r="FQ87" s="194"/>
      <c r="FS87" s="194"/>
      <c r="FT87" s="194"/>
      <c r="FU87" s="194"/>
      <c r="FW87" s="194"/>
      <c r="FX87" s="194"/>
      <c r="FY87" s="194"/>
      <c r="FZ87" s="1"/>
      <c r="GA87" s="196"/>
      <c r="GE87" s="1"/>
      <c r="GF87" s="196"/>
      <c r="GS87" s="1"/>
      <c r="GT87" s="196"/>
      <c r="GY87" s="1"/>
      <c r="GZ87" s="196"/>
      <c r="HC87" s="1"/>
      <c r="HD87" s="196"/>
      <c r="HG87" s="1"/>
      <c r="HH87" s="196"/>
      <c r="HO87" s="1"/>
      <c r="HP87" s="196"/>
      <c r="HQ87" s="194"/>
      <c r="HR87" s="194"/>
      <c r="HS87" s="194"/>
      <c r="HT87" s="194"/>
      <c r="HX87" s="1"/>
      <c r="HY87" s="196"/>
      <c r="HZ87" s="1"/>
      <c r="IA87" s="196"/>
      <c r="IB87" s="1"/>
      <c r="IC87" s="196"/>
    </row>
    <row r="88" spans="1:243" x14ac:dyDescent="0.2">
      <c r="A88" s="194"/>
      <c r="B88" s="195"/>
      <c r="C88" s="1"/>
      <c r="D88" s="1"/>
      <c r="E88" s="1"/>
      <c r="F88" s="1"/>
      <c r="G88" s="1"/>
      <c r="H88" s="1"/>
      <c r="I88" s="1"/>
      <c r="K88" s="1"/>
      <c r="L88" s="1"/>
      <c r="M88" s="1"/>
      <c r="N88" s="1"/>
      <c r="O88" s="1"/>
      <c r="P88" s="194"/>
      <c r="Q88" s="194"/>
      <c r="R88" s="194"/>
      <c r="S88" s="194"/>
      <c r="T88" s="194"/>
      <c r="U88" s="194"/>
      <c r="V88" s="194"/>
      <c r="W88" s="194"/>
      <c r="X88" s="194"/>
      <c r="Y88" s="194"/>
      <c r="Z88" s="194"/>
      <c r="AA88" s="194"/>
      <c r="AB88" s="194"/>
      <c r="AC88" s="194"/>
      <c r="AD88" s="194"/>
      <c r="AE88" s="194"/>
      <c r="AF88" s="196"/>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94"/>
      <c r="BY88" s="194"/>
      <c r="BZ88" s="194"/>
      <c r="CA88" s="194"/>
      <c r="CB88" s="194"/>
      <c r="CC88" s="194"/>
      <c r="CD88" s="194"/>
      <c r="CE88" s="194"/>
      <c r="CF88" s="194"/>
      <c r="CG88" s="194"/>
      <c r="CH88" s="194"/>
      <c r="CI88" s="194"/>
      <c r="CJ88" s="194"/>
      <c r="CK88" s="194"/>
      <c r="CL88" s="194"/>
      <c r="CM88" s="194"/>
      <c r="CO88" s="194"/>
      <c r="CP88" s="194"/>
      <c r="CQ88" s="194"/>
      <c r="CR88" s="194"/>
      <c r="CS88" s="194"/>
      <c r="CT88" s="194"/>
      <c r="CU88" s="194"/>
      <c r="CV88" s="194"/>
      <c r="CW88" s="194"/>
      <c r="CX88" s="194"/>
      <c r="CY88" s="194"/>
      <c r="CZ88" s="194"/>
      <c r="DA88" s="194"/>
      <c r="DB88" s="194"/>
      <c r="DC88" s="194"/>
      <c r="DD88" s="194"/>
      <c r="DE88" s="194"/>
      <c r="DF88" s="194"/>
      <c r="DG88" s="194"/>
      <c r="DH88" s="194"/>
      <c r="DI88" s="194"/>
      <c r="DJ88" s="194"/>
      <c r="DK88" s="194"/>
      <c r="DL88" s="196"/>
      <c r="DM88" s="194"/>
      <c r="DN88" s="194"/>
      <c r="DO88" s="194"/>
      <c r="DP88" s="194"/>
      <c r="DQ88" s="194"/>
      <c r="DR88" s="194"/>
      <c r="DS88" s="194"/>
      <c r="DT88" s="194"/>
      <c r="DU88" s="194"/>
      <c r="DV88" s="194"/>
      <c r="DW88" s="194"/>
      <c r="DX88" s="194"/>
      <c r="DY88" s="194"/>
      <c r="DZ88" s="194"/>
      <c r="EA88" s="194"/>
      <c r="EB88" s="194"/>
      <c r="EC88" s="194"/>
      <c r="ED88" s="194"/>
      <c r="EE88" s="194"/>
      <c r="EF88" s="194"/>
      <c r="EG88" s="194"/>
      <c r="EH88" s="194"/>
      <c r="EI88" s="194"/>
      <c r="EJ88" s="194"/>
      <c r="EK88" s="194"/>
      <c r="EL88" s="194"/>
      <c r="EM88" s="194"/>
      <c r="EN88" s="194"/>
      <c r="EO88" s="194"/>
      <c r="EP88" s="194"/>
      <c r="EQ88" s="194"/>
      <c r="ER88" s="194"/>
      <c r="ES88" s="1"/>
      <c r="ET88" s="196"/>
      <c r="EU88" s="194"/>
      <c r="EV88" s="194"/>
      <c r="EW88" s="194"/>
      <c r="EX88" s="194"/>
      <c r="EY88" s="194"/>
      <c r="EZ88" s="194"/>
      <c r="FA88" s="194"/>
      <c r="FB88" s="194"/>
      <c r="FC88" s="194"/>
      <c r="FD88" s="194"/>
      <c r="FE88" s="194"/>
      <c r="FF88" s="194"/>
      <c r="FG88" s="194"/>
      <c r="FH88" s="194"/>
      <c r="FI88" s="194"/>
      <c r="FJ88" s="194"/>
      <c r="FK88" s="194"/>
      <c r="FL88" s="194"/>
      <c r="FM88" s="194"/>
      <c r="FN88" s="194"/>
      <c r="FO88" s="194"/>
      <c r="FP88" s="194"/>
      <c r="FQ88" s="194"/>
      <c r="FR88" s="194"/>
      <c r="FS88" s="194"/>
      <c r="FT88" s="194"/>
      <c r="FU88" s="194"/>
      <c r="FV88" s="194"/>
      <c r="FW88" s="194"/>
      <c r="FX88" s="194"/>
      <c r="FY88" s="194"/>
      <c r="FZ88" s="1"/>
      <c r="GA88" s="196"/>
      <c r="GB88" s="1"/>
      <c r="GY88" s="1"/>
      <c r="GZ88" s="196"/>
      <c r="HA88" s="1"/>
      <c r="HB88" s="196"/>
      <c r="HE88" s="1"/>
      <c r="HF88" s="196"/>
      <c r="HO88" s="1"/>
      <c r="HP88" s="196"/>
    </row>
    <row r="89" spans="1:243" x14ac:dyDescent="0.2">
      <c r="A89" s="194"/>
      <c r="B89" s="195"/>
      <c r="C89" s="1"/>
      <c r="D89" s="1"/>
      <c r="E89" s="1"/>
      <c r="F89" s="1"/>
      <c r="G89" s="1"/>
      <c r="H89" s="1"/>
      <c r="I89" s="1"/>
      <c r="J89" s="1"/>
      <c r="K89" s="1"/>
      <c r="L89" s="1"/>
      <c r="M89" s="1"/>
      <c r="N89" s="1"/>
      <c r="O89" s="1"/>
      <c r="P89" s="194"/>
      <c r="Q89" s="194"/>
      <c r="R89" s="194"/>
      <c r="S89" s="194"/>
      <c r="X89" s="194"/>
      <c r="AB89" s="194"/>
      <c r="AC89" s="194"/>
      <c r="AD89" s="194"/>
      <c r="AE89" s="194"/>
      <c r="AF89" s="196"/>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X89" s="194"/>
      <c r="BY89" s="194"/>
      <c r="BZ89" s="194"/>
      <c r="CA89" s="194"/>
      <c r="CB89" s="194"/>
      <c r="CG89" s="194"/>
      <c r="CH89" s="194"/>
      <c r="CI89" s="194"/>
      <c r="CJ89" s="194"/>
      <c r="CK89" s="194"/>
      <c r="CL89" s="194"/>
      <c r="CM89" s="194"/>
      <c r="CN89" s="194"/>
      <c r="CO89" s="194"/>
      <c r="CP89" s="194"/>
      <c r="CQ89" s="194"/>
      <c r="CS89" s="194"/>
      <c r="CT89" s="194"/>
      <c r="CU89" s="194"/>
      <c r="CV89" s="194"/>
      <c r="CW89" s="194"/>
      <c r="CX89" s="194"/>
      <c r="CY89" s="194"/>
      <c r="CZ89" s="194"/>
      <c r="DA89" s="194"/>
      <c r="DB89" s="194"/>
      <c r="DG89" s="194"/>
      <c r="DK89" s="194"/>
      <c r="DL89" s="196"/>
      <c r="DM89" s="194"/>
      <c r="DN89" s="194"/>
      <c r="DO89" s="194"/>
      <c r="DP89" s="194"/>
      <c r="DQ89" s="194"/>
      <c r="DR89" s="194"/>
      <c r="DS89" s="194"/>
      <c r="DT89" s="194"/>
      <c r="DU89" s="194"/>
      <c r="DV89" s="194"/>
      <c r="DW89" s="194"/>
      <c r="DX89" s="194"/>
      <c r="DY89" s="194"/>
      <c r="DZ89" s="194"/>
      <c r="EA89" s="194"/>
      <c r="EB89" s="194"/>
      <c r="EC89" s="194"/>
      <c r="ED89" s="194"/>
      <c r="EE89" s="194"/>
      <c r="EF89" s="194"/>
      <c r="EG89" s="194"/>
      <c r="EH89" s="194"/>
      <c r="EI89" s="194"/>
      <c r="EJ89" s="194"/>
      <c r="EK89" s="194"/>
      <c r="EL89" s="194"/>
      <c r="EM89" s="194"/>
      <c r="EN89" s="194"/>
      <c r="EO89" s="194"/>
      <c r="EP89" s="194"/>
      <c r="EQ89" s="194"/>
      <c r="ER89" s="194"/>
      <c r="ES89" s="1"/>
      <c r="ET89" s="196"/>
      <c r="EV89" s="194"/>
      <c r="EW89" s="194"/>
      <c r="EZ89" s="194"/>
      <c r="FE89" s="194"/>
      <c r="FG89" s="194"/>
      <c r="FJ89" s="194"/>
      <c r="FO89" s="194"/>
      <c r="FP89" s="194"/>
      <c r="FQ89" s="194"/>
      <c r="FR89" s="194"/>
      <c r="FS89" s="194"/>
      <c r="FT89" s="194"/>
      <c r="FU89" s="194"/>
      <c r="FV89" s="194"/>
      <c r="FW89" s="194"/>
      <c r="FX89" s="194"/>
      <c r="FY89" s="194"/>
      <c r="FZ89" s="1"/>
      <c r="GA89" s="196"/>
      <c r="GW89" s="1"/>
      <c r="GX89" s="196"/>
      <c r="HE89" s="1"/>
      <c r="HF89" s="196"/>
      <c r="HO89" s="1"/>
      <c r="HP89" s="196"/>
      <c r="IB89" s="1"/>
      <c r="IC89" s="196"/>
    </row>
    <row r="90" spans="1:243" x14ac:dyDescent="0.2">
      <c r="A90" s="194"/>
      <c r="B90" s="195"/>
      <c r="C90" s="1"/>
      <c r="D90" s="1"/>
      <c r="E90" s="1"/>
      <c r="F90" s="1"/>
      <c r="G90" s="1"/>
      <c r="H90" s="1"/>
      <c r="I90" s="1"/>
      <c r="J90" s="1"/>
      <c r="K90" s="1"/>
      <c r="L90" s="1"/>
      <c r="M90" s="1"/>
      <c r="N90" s="1"/>
      <c r="O90" s="1"/>
      <c r="P90" s="194"/>
      <c r="Q90" s="194"/>
      <c r="R90" s="194"/>
      <c r="S90" s="194"/>
      <c r="X90" s="194"/>
      <c r="Y90" s="194"/>
      <c r="AB90" s="194"/>
      <c r="AC90" s="194"/>
      <c r="AD90" s="194"/>
      <c r="AE90" s="194"/>
      <c r="AF90" s="196"/>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4"/>
      <c r="CD90" s="194"/>
      <c r="CE90" s="194"/>
      <c r="CF90" s="194"/>
      <c r="CG90" s="194"/>
      <c r="CH90" s="194"/>
      <c r="CI90" s="194"/>
      <c r="CJ90" s="194"/>
      <c r="CK90" s="194"/>
      <c r="CL90" s="194"/>
      <c r="CM90" s="194"/>
      <c r="CN90" s="194"/>
      <c r="CO90" s="194"/>
      <c r="CP90" s="194"/>
      <c r="CQ90" s="194"/>
      <c r="CS90" s="194"/>
      <c r="CT90" s="194"/>
      <c r="CU90" s="194"/>
      <c r="CV90" s="194"/>
      <c r="CW90" s="194"/>
      <c r="CX90" s="194"/>
      <c r="CY90" s="194"/>
      <c r="CZ90" s="194"/>
      <c r="DA90" s="194"/>
      <c r="DB90" s="194"/>
      <c r="DC90" s="194"/>
      <c r="DD90" s="194"/>
      <c r="DE90" s="194"/>
      <c r="DF90" s="194"/>
      <c r="DG90" s="194"/>
      <c r="DH90" s="194"/>
      <c r="DI90" s="194"/>
      <c r="DJ90" s="194"/>
      <c r="DK90" s="194"/>
      <c r="DL90" s="196"/>
      <c r="DM90" s="194"/>
      <c r="DN90" s="194"/>
      <c r="DO90" s="194"/>
      <c r="DP90" s="194"/>
      <c r="DQ90" s="194"/>
      <c r="DR90" s="194"/>
      <c r="DS90" s="194"/>
      <c r="DT90" s="194"/>
      <c r="DU90" s="194"/>
      <c r="DV90" s="194"/>
      <c r="DW90" s="194"/>
      <c r="DX90" s="194"/>
      <c r="DY90" s="194"/>
      <c r="DZ90" s="194"/>
      <c r="EA90" s="194"/>
      <c r="EB90" s="194"/>
      <c r="EC90" s="194"/>
      <c r="ED90" s="194"/>
      <c r="EE90" s="194"/>
      <c r="EF90" s="194"/>
      <c r="EG90" s="194"/>
      <c r="EH90" s="194"/>
      <c r="EI90" s="194"/>
      <c r="EJ90" s="194"/>
      <c r="EK90" s="194"/>
      <c r="EL90" s="194"/>
      <c r="EM90" s="194"/>
      <c r="EN90" s="194"/>
      <c r="EO90" s="194"/>
      <c r="EP90" s="194"/>
      <c r="EQ90" s="194"/>
      <c r="ER90" s="194"/>
      <c r="ES90" s="1"/>
      <c r="ET90" s="196"/>
      <c r="EU90" s="194"/>
      <c r="EV90" s="194"/>
      <c r="EW90" s="194"/>
      <c r="EX90" s="194"/>
      <c r="EZ90" s="194"/>
      <c r="FC90" s="194"/>
      <c r="FE90" s="194"/>
      <c r="FF90" s="194"/>
      <c r="FH90" s="194"/>
      <c r="FJ90" s="194"/>
      <c r="FK90" s="194"/>
      <c r="FL90" s="194"/>
      <c r="FM90" s="194"/>
      <c r="FO90" s="194"/>
      <c r="FP90" s="194"/>
      <c r="FQ90" s="194"/>
      <c r="FR90" s="194"/>
      <c r="FS90" s="194"/>
      <c r="FT90" s="194"/>
      <c r="FU90" s="194"/>
      <c r="FV90" s="194"/>
      <c r="FW90" s="194"/>
      <c r="FX90" s="194"/>
      <c r="FY90" s="194"/>
      <c r="FZ90" s="1"/>
      <c r="GA90" s="196"/>
      <c r="GW90" s="1"/>
      <c r="GX90" s="196"/>
      <c r="HE90" s="1"/>
      <c r="HF90" s="196"/>
      <c r="HO90" s="1"/>
      <c r="HP90" s="196"/>
      <c r="HQ90" s="194"/>
      <c r="HR90" s="194"/>
      <c r="HX90" s="1"/>
      <c r="HY90" s="196"/>
      <c r="IB90" s="1"/>
      <c r="IC90" s="196"/>
      <c r="IF90" s="194"/>
      <c r="IG90" s="194"/>
      <c r="II90" s="194"/>
    </row>
    <row r="91" spans="1:243" x14ac:dyDescent="0.2">
      <c r="A91" s="194"/>
      <c r="B91" s="195"/>
      <c r="C91" s="1"/>
      <c r="D91" s="1"/>
      <c r="E91" s="1"/>
      <c r="F91" s="1"/>
      <c r="G91" s="1"/>
      <c r="H91" s="1"/>
      <c r="I91" s="1"/>
      <c r="J91" s="1"/>
      <c r="K91" s="1"/>
      <c r="L91" s="1"/>
      <c r="M91" s="1"/>
      <c r="N91" s="1"/>
      <c r="O91" s="1"/>
      <c r="P91" s="194"/>
      <c r="Q91" s="194"/>
      <c r="R91" s="194"/>
      <c r="S91" s="194"/>
      <c r="U91" s="194"/>
      <c r="X91" s="194"/>
      <c r="AB91" s="194"/>
      <c r="AC91" s="194"/>
      <c r="AD91" s="194"/>
      <c r="AE91" s="194"/>
      <c r="AF91" s="196"/>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c r="CA91" s="194"/>
      <c r="CB91" s="194"/>
      <c r="CC91" s="194"/>
      <c r="CD91" s="194"/>
      <c r="CE91" s="194"/>
      <c r="CF91" s="194"/>
      <c r="CG91" s="194"/>
      <c r="CH91" s="194"/>
      <c r="CI91" s="194"/>
      <c r="CJ91" s="194"/>
      <c r="CK91" s="194"/>
      <c r="CL91" s="194"/>
      <c r="CM91" s="194"/>
      <c r="CN91" s="194"/>
      <c r="CO91" s="194"/>
      <c r="CP91" s="194"/>
      <c r="CQ91" s="194"/>
      <c r="CR91" s="194"/>
      <c r="CS91" s="194"/>
      <c r="CT91" s="194"/>
      <c r="CU91" s="194"/>
      <c r="CV91" s="194"/>
      <c r="CW91" s="194"/>
      <c r="CX91" s="194"/>
      <c r="CY91" s="194"/>
      <c r="CZ91" s="194"/>
      <c r="DA91" s="194"/>
      <c r="DB91" s="194"/>
      <c r="DC91" s="194"/>
      <c r="DD91" s="194"/>
      <c r="DE91" s="194"/>
      <c r="DF91" s="194"/>
      <c r="DG91" s="194"/>
      <c r="DH91" s="194"/>
      <c r="DI91" s="194"/>
      <c r="DJ91" s="194"/>
      <c r="DK91" s="194"/>
      <c r="DL91" s="196"/>
      <c r="DM91" s="194"/>
      <c r="DN91" s="194"/>
      <c r="DO91" s="194"/>
      <c r="DP91" s="194"/>
      <c r="DQ91" s="194"/>
      <c r="DR91" s="194"/>
      <c r="DS91" s="194"/>
      <c r="DT91" s="194"/>
      <c r="DU91" s="194"/>
      <c r="DV91" s="194"/>
      <c r="DW91" s="194"/>
      <c r="DX91" s="194"/>
      <c r="DY91" s="194"/>
      <c r="DZ91" s="194"/>
      <c r="EA91" s="194"/>
      <c r="EB91" s="194"/>
      <c r="EC91" s="194"/>
      <c r="ED91" s="194"/>
      <c r="EE91" s="194"/>
      <c r="EF91" s="194"/>
      <c r="EG91" s="194"/>
      <c r="EH91" s="194"/>
      <c r="EI91" s="194"/>
      <c r="EJ91" s="194"/>
      <c r="EK91" s="194"/>
      <c r="EL91" s="194"/>
      <c r="EM91" s="194"/>
      <c r="EN91" s="194"/>
      <c r="EO91" s="194"/>
      <c r="EP91" s="194"/>
      <c r="EQ91" s="194"/>
      <c r="ER91" s="194"/>
      <c r="ES91" s="1"/>
      <c r="ET91" s="196"/>
      <c r="EV91" s="194"/>
      <c r="EW91" s="194"/>
      <c r="EX91" s="194"/>
      <c r="EY91" s="194"/>
      <c r="EZ91" s="194"/>
      <c r="FA91" s="194"/>
      <c r="FB91" s="194"/>
      <c r="FC91" s="194"/>
      <c r="FD91" s="194"/>
      <c r="FE91" s="194"/>
      <c r="FF91" s="194"/>
      <c r="FG91" s="194"/>
      <c r="FH91" s="194"/>
      <c r="FI91" s="194"/>
      <c r="FJ91" s="194"/>
      <c r="FK91" s="194"/>
      <c r="FL91" s="194"/>
      <c r="FM91" s="194"/>
      <c r="FN91" s="194"/>
      <c r="FO91" s="194"/>
      <c r="FP91" s="194"/>
      <c r="FQ91" s="194"/>
      <c r="FR91" s="194"/>
      <c r="FS91" s="194"/>
      <c r="FT91" s="194"/>
      <c r="FU91" s="194"/>
      <c r="FV91" s="194"/>
      <c r="FW91" s="194"/>
      <c r="FX91" s="194"/>
      <c r="FY91" s="194"/>
      <c r="FZ91" s="1"/>
      <c r="GA91" s="196"/>
      <c r="GW91" s="1"/>
      <c r="GX91" s="196"/>
      <c r="HA91" s="1"/>
      <c r="HB91" s="196"/>
      <c r="HE91" s="1"/>
      <c r="HF91" s="196"/>
      <c r="HO91" s="1"/>
      <c r="HP91" s="196"/>
    </row>
    <row r="92" spans="1:243" x14ac:dyDescent="0.2">
      <c r="A92" s="194"/>
      <c r="B92" s="195"/>
      <c r="C92" s="1"/>
      <c r="D92" s="1"/>
      <c r="E92" s="1"/>
      <c r="F92" s="1"/>
      <c r="G92" s="1"/>
      <c r="H92" s="1"/>
      <c r="I92" s="1"/>
      <c r="J92" s="1"/>
      <c r="K92" s="1"/>
      <c r="L92" s="1"/>
      <c r="M92" s="1"/>
      <c r="N92" s="1"/>
      <c r="O92" s="1"/>
      <c r="P92" s="194"/>
      <c r="Q92" s="194"/>
      <c r="R92" s="194"/>
      <c r="S92" s="194"/>
      <c r="X92" s="194"/>
      <c r="AB92" s="194"/>
      <c r="AC92" s="194"/>
      <c r="AD92" s="194"/>
      <c r="AE92" s="194"/>
      <c r="AF92" s="196"/>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F92" s="194"/>
      <c r="BG92" s="194"/>
      <c r="BX92" s="194"/>
      <c r="BY92" s="194"/>
      <c r="BZ92" s="194"/>
      <c r="CA92" s="194"/>
      <c r="CB92" s="194"/>
      <c r="CC92" s="194"/>
      <c r="CG92" s="194"/>
      <c r="CH92" s="194"/>
      <c r="CI92" s="194"/>
      <c r="CJ92" s="194"/>
      <c r="CK92" s="194"/>
      <c r="CL92" s="194"/>
      <c r="CO92" s="194"/>
      <c r="CP92" s="194"/>
      <c r="CQ92" s="194"/>
      <c r="CS92" s="194"/>
      <c r="CX92" s="194"/>
      <c r="CY92" s="194"/>
      <c r="DB92" s="194"/>
      <c r="DC92" s="194"/>
      <c r="DG92" s="194"/>
      <c r="DH92" s="194"/>
      <c r="DK92" s="194"/>
      <c r="DL92" s="196"/>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c r="EI92" s="194"/>
      <c r="EJ92" s="194"/>
      <c r="EK92" s="194"/>
      <c r="EL92" s="194"/>
      <c r="EM92" s="194"/>
      <c r="EN92" s="194"/>
      <c r="EO92" s="194"/>
      <c r="EP92" s="194"/>
      <c r="EQ92" s="194"/>
      <c r="ER92" s="194"/>
      <c r="ES92" s="1"/>
      <c r="ET92" s="196"/>
      <c r="EU92" s="194"/>
      <c r="EV92" s="194"/>
      <c r="EW92" s="194"/>
      <c r="EX92" s="194"/>
      <c r="EZ92" s="194"/>
      <c r="FA92" s="194"/>
      <c r="FC92" s="194"/>
      <c r="FE92" s="194"/>
      <c r="FF92" s="194"/>
      <c r="FG92" s="194"/>
      <c r="FH92" s="194"/>
      <c r="FI92" s="194"/>
      <c r="FJ92" s="194"/>
      <c r="FK92" s="194"/>
      <c r="FL92" s="194"/>
      <c r="FO92" s="194"/>
      <c r="FP92" s="194"/>
      <c r="FQ92" s="194"/>
      <c r="FR92" s="194"/>
      <c r="FS92" s="194"/>
      <c r="FT92" s="194"/>
      <c r="FU92" s="194"/>
      <c r="FY92" s="194"/>
      <c r="FZ92" s="1"/>
      <c r="GA92" s="196"/>
      <c r="GG92" s="1"/>
      <c r="GH92" s="196"/>
      <c r="HA92" s="1"/>
      <c r="HB92" s="196"/>
      <c r="HE92" s="1"/>
      <c r="HF92" s="196"/>
      <c r="HO92" s="1"/>
      <c r="HP92" s="196"/>
    </row>
    <row r="93" spans="1:243" x14ac:dyDescent="0.2">
      <c r="A93" s="194"/>
      <c r="B93" s="195"/>
      <c r="C93" s="1"/>
      <c r="D93" s="1"/>
      <c r="E93" s="1"/>
      <c r="F93" s="1"/>
      <c r="G93" s="1"/>
      <c r="H93" s="1"/>
      <c r="I93" s="1"/>
      <c r="J93" s="1"/>
      <c r="K93" s="1"/>
      <c r="L93" s="1"/>
      <c r="M93" s="1"/>
      <c r="N93" s="1"/>
      <c r="O93" s="1"/>
      <c r="P93" s="194"/>
      <c r="Q93" s="194"/>
      <c r="R93" s="194"/>
      <c r="S93" s="194"/>
      <c r="T93" s="194"/>
      <c r="U93" s="194"/>
      <c r="V93" s="194"/>
      <c r="W93" s="194"/>
      <c r="X93" s="194"/>
      <c r="Y93" s="194"/>
      <c r="Z93" s="194"/>
      <c r="AA93" s="194"/>
      <c r="AB93" s="194"/>
      <c r="AC93" s="194"/>
      <c r="AD93" s="194"/>
      <c r="AE93" s="194"/>
      <c r="AF93" s="196"/>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c r="CA93" s="194"/>
      <c r="CB93" s="194"/>
      <c r="CC93" s="194"/>
      <c r="CD93" s="194"/>
      <c r="CE93" s="194"/>
      <c r="CF93" s="194"/>
      <c r="CG93" s="194"/>
      <c r="CH93" s="194"/>
      <c r="CI93" s="194"/>
      <c r="CJ93" s="194"/>
      <c r="CK93" s="194"/>
      <c r="CL93" s="194"/>
      <c r="CM93" s="194"/>
      <c r="CN93" s="194"/>
      <c r="CO93" s="194"/>
      <c r="CP93" s="194"/>
      <c r="CQ93" s="194"/>
      <c r="CR93" s="194"/>
      <c r="CS93" s="194"/>
      <c r="CT93" s="194"/>
      <c r="CU93" s="194"/>
      <c r="CV93" s="194"/>
      <c r="CW93" s="194"/>
      <c r="CX93" s="194"/>
      <c r="CY93" s="194"/>
      <c r="CZ93" s="194"/>
      <c r="DA93" s="194"/>
      <c r="DB93" s="194"/>
      <c r="DC93" s="194"/>
      <c r="DD93" s="194"/>
      <c r="DE93" s="194"/>
      <c r="DF93" s="194"/>
      <c r="DG93" s="194"/>
      <c r="DH93" s="194"/>
      <c r="DI93" s="194"/>
      <c r="DJ93" s="194"/>
      <c r="DK93" s="194"/>
      <c r="DL93" s="196"/>
      <c r="DM93" s="194"/>
      <c r="DN93" s="194"/>
      <c r="DO93" s="194"/>
      <c r="DP93" s="194"/>
      <c r="DQ93" s="194"/>
      <c r="DR93" s="194"/>
      <c r="DS93" s="194"/>
      <c r="DT93" s="194"/>
      <c r="DU93" s="194"/>
      <c r="DV93" s="194"/>
      <c r="DW93" s="194"/>
      <c r="DX93" s="194"/>
      <c r="DY93" s="194"/>
      <c r="DZ93" s="194"/>
      <c r="EA93" s="194"/>
      <c r="EB93" s="194"/>
      <c r="EC93" s="194"/>
      <c r="ED93" s="194"/>
      <c r="EE93" s="194"/>
      <c r="EF93" s="194"/>
      <c r="EG93" s="194"/>
      <c r="EH93" s="194"/>
      <c r="EI93" s="194"/>
      <c r="EJ93" s="194"/>
      <c r="EK93" s="194"/>
      <c r="EL93" s="194"/>
      <c r="EM93" s="194"/>
      <c r="EN93" s="194"/>
      <c r="EO93" s="194"/>
      <c r="EP93" s="194"/>
      <c r="EQ93" s="194"/>
      <c r="ER93" s="194"/>
      <c r="ES93" s="1"/>
      <c r="ET93" s="196"/>
      <c r="EU93" s="194"/>
      <c r="EV93" s="194"/>
      <c r="EW93" s="194"/>
      <c r="EX93" s="194"/>
      <c r="EY93" s="194"/>
      <c r="EZ93" s="194"/>
      <c r="FA93" s="194"/>
      <c r="FB93" s="194"/>
      <c r="FC93" s="194"/>
      <c r="FD93" s="194"/>
      <c r="FE93" s="194"/>
      <c r="FF93" s="194"/>
      <c r="FG93" s="194"/>
      <c r="FH93" s="194"/>
      <c r="FI93" s="194"/>
      <c r="FJ93" s="194"/>
      <c r="FK93" s="194"/>
      <c r="FL93" s="194"/>
      <c r="FM93" s="194"/>
      <c r="FN93" s="194"/>
      <c r="FO93" s="194"/>
      <c r="FP93" s="194"/>
      <c r="FQ93" s="194"/>
      <c r="FR93" s="194"/>
      <c r="FS93" s="194"/>
      <c r="FT93" s="194"/>
      <c r="FU93" s="194"/>
      <c r="FV93" s="194"/>
      <c r="FW93" s="194"/>
      <c r="FX93" s="194"/>
      <c r="FY93" s="194"/>
      <c r="FZ93" s="1"/>
      <c r="GA93" s="196"/>
      <c r="GG93" s="1"/>
      <c r="GH93" s="196"/>
      <c r="GU93" s="1"/>
      <c r="GV93" s="196"/>
      <c r="HA93" s="1"/>
      <c r="HB93" s="196"/>
      <c r="HE93" s="1"/>
      <c r="HF93" s="196"/>
      <c r="HO93" s="1"/>
      <c r="HP93" s="196"/>
    </row>
    <row r="94" spans="1:243" x14ac:dyDescent="0.2">
      <c r="A94" s="194"/>
      <c r="B94" s="195"/>
      <c r="C94" s="1"/>
      <c r="D94" s="1"/>
      <c r="E94" s="1"/>
      <c r="F94" s="1"/>
      <c r="G94" s="1"/>
      <c r="H94" s="1"/>
      <c r="I94" s="1"/>
      <c r="K94" s="1"/>
      <c r="L94" s="1"/>
      <c r="M94" s="1"/>
      <c r="N94" s="1"/>
      <c r="O94" s="1"/>
      <c r="P94" s="194"/>
      <c r="Q94" s="194"/>
      <c r="R94" s="194"/>
      <c r="S94" s="194"/>
      <c r="T94" s="194"/>
      <c r="U94" s="194"/>
      <c r="V94" s="194"/>
      <c r="W94" s="194"/>
      <c r="X94" s="194"/>
      <c r="Y94" s="194"/>
      <c r="Z94" s="194"/>
      <c r="AA94" s="194"/>
      <c r="AB94" s="194"/>
      <c r="AC94" s="194"/>
      <c r="AD94" s="194"/>
      <c r="AE94" s="194"/>
      <c r="AF94" s="196"/>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194"/>
      <c r="CE94" s="194"/>
      <c r="CF94" s="194"/>
      <c r="CG94" s="194"/>
      <c r="CH94" s="194"/>
      <c r="CI94" s="194"/>
      <c r="CJ94" s="194"/>
      <c r="CK94" s="194"/>
      <c r="CL94" s="194"/>
      <c r="CM94" s="194"/>
      <c r="CN94" s="194"/>
      <c r="CO94" s="194"/>
      <c r="CP94" s="194"/>
      <c r="CQ94" s="194"/>
      <c r="CR94" s="194"/>
      <c r="CS94" s="194"/>
      <c r="CT94" s="194"/>
      <c r="CU94" s="194"/>
      <c r="CV94" s="194"/>
      <c r="CW94" s="194"/>
      <c r="CX94" s="194"/>
      <c r="CY94" s="194"/>
      <c r="CZ94" s="194"/>
      <c r="DA94" s="194"/>
      <c r="DB94" s="194"/>
      <c r="DC94" s="194"/>
      <c r="DD94" s="194"/>
      <c r="DE94" s="194"/>
      <c r="DF94" s="194"/>
      <c r="DG94" s="194"/>
      <c r="DH94" s="194"/>
      <c r="DI94" s="194"/>
      <c r="DJ94" s="194"/>
      <c r="DK94" s="194"/>
      <c r="DL94" s="196"/>
      <c r="DM94" s="194"/>
      <c r="DN94" s="194"/>
      <c r="DO94" s="194"/>
      <c r="DP94" s="194"/>
      <c r="DQ94" s="194"/>
      <c r="DR94" s="194"/>
      <c r="DS94" s="194"/>
      <c r="DT94" s="194"/>
      <c r="DU94" s="194"/>
      <c r="DV94" s="194"/>
      <c r="DW94" s="194"/>
      <c r="DX94" s="194"/>
      <c r="DY94" s="194"/>
      <c r="DZ94" s="194"/>
      <c r="EA94" s="194"/>
      <c r="EB94" s="194"/>
      <c r="EC94" s="194"/>
      <c r="ED94" s="194"/>
      <c r="EE94" s="194"/>
      <c r="EF94" s="194"/>
      <c r="EG94" s="194"/>
      <c r="EH94" s="194"/>
      <c r="EI94" s="194"/>
      <c r="EJ94" s="194"/>
      <c r="EK94" s="194"/>
      <c r="EL94" s="194"/>
      <c r="EM94" s="194"/>
      <c r="EN94" s="194"/>
      <c r="EO94" s="194"/>
      <c r="EP94" s="194"/>
      <c r="EQ94" s="194"/>
      <c r="ER94" s="194"/>
      <c r="ES94" s="1"/>
      <c r="ET94" s="196"/>
      <c r="EV94" s="194"/>
      <c r="EW94" s="194"/>
      <c r="EX94" s="194"/>
      <c r="EY94" s="194"/>
      <c r="EZ94" s="194"/>
      <c r="FA94" s="194"/>
      <c r="FB94" s="194"/>
      <c r="FC94" s="194"/>
      <c r="FD94" s="194"/>
      <c r="FE94" s="194"/>
      <c r="FF94" s="194"/>
      <c r="FG94" s="194"/>
      <c r="FH94" s="194"/>
      <c r="FI94" s="194"/>
      <c r="FJ94" s="194"/>
      <c r="FK94" s="194"/>
      <c r="FL94" s="194"/>
      <c r="FM94" s="194"/>
      <c r="FN94" s="194"/>
      <c r="FO94" s="194"/>
      <c r="FP94" s="194"/>
      <c r="FQ94" s="194"/>
      <c r="FR94" s="194"/>
      <c r="FS94" s="194"/>
      <c r="FT94" s="194"/>
      <c r="FU94" s="194"/>
      <c r="FV94" s="194"/>
      <c r="FW94" s="194"/>
      <c r="FX94" s="194"/>
      <c r="FY94" s="194"/>
      <c r="FZ94" s="1"/>
      <c r="GA94" s="196"/>
      <c r="GU94" s="1"/>
      <c r="GV94" s="196"/>
      <c r="HA94" s="1"/>
      <c r="HB94" s="196"/>
      <c r="HO94" s="1"/>
      <c r="HP94" s="196"/>
      <c r="IB94" s="1"/>
      <c r="IC94" s="196"/>
      <c r="IF94" s="194"/>
      <c r="IG94" s="194"/>
      <c r="IH94" s="194"/>
      <c r="II94" s="194"/>
    </row>
    <row r="95" spans="1:243" x14ac:dyDescent="0.2">
      <c r="A95" s="194"/>
      <c r="B95" s="195"/>
      <c r="C95" s="1"/>
      <c r="D95" s="1"/>
      <c r="E95" s="1"/>
      <c r="F95" s="1"/>
      <c r="G95" s="1"/>
      <c r="H95" s="1"/>
      <c r="I95" s="1"/>
      <c r="J95" s="1"/>
      <c r="K95" s="1"/>
      <c r="L95" s="1"/>
      <c r="M95" s="1"/>
      <c r="N95" s="1"/>
      <c r="O95" s="1"/>
      <c r="P95" s="194"/>
      <c r="Q95" s="194"/>
      <c r="R95" s="194"/>
      <c r="S95" s="194"/>
      <c r="T95" s="194"/>
      <c r="U95" s="194"/>
      <c r="V95" s="194"/>
      <c r="W95" s="194"/>
      <c r="X95" s="194"/>
      <c r="Y95" s="194"/>
      <c r="Z95" s="194"/>
      <c r="AA95" s="194"/>
      <c r="AB95" s="194"/>
      <c r="AC95" s="194"/>
      <c r="AD95" s="194"/>
      <c r="AE95" s="194"/>
      <c r="AF95" s="196"/>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Z95" s="194"/>
      <c r="DA95" s="194"/>
      <c r="DB95" s="194"/>
      <c r="DC95" s="194"/>
      <c r="DD95" s="194"/>
      <c r="DE95" s="194"/>
      <c r="DF95" s="194"/>
      <c r="DG95" s="194"/>
      <c r="DH95" s="194"/>
      <c r="DI95" s="194"/>
      <c r="DK95" s="194"/>
      <c r="DL95" s="196"/>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c r="EI95" s="194"/>
      <c r="EJ95" s="194"/>
      <c r="EK95" s="194"/>
      <c r="EL95" s="194"/>
      <c r="EM95" s="194"/>
      <c r="EN95" s="194"/>
      <c r="EO95" s="194"/>
      <c r="EP95" s="194"/>
      <c r="EQ95" s="194"/>
      <c r="ER95" s="194"/>
      <c r="ES95" s="1"/>
      <c r="ET95" s="196"/>
      <c r="EV95" s="194"/>
      <c r="EW95" s="194"/>
      <c r="EX95" s="194"/>
      <c r="EY95" s="194"/>
      <c r="EZ95" s="194"/>
      <c r="FA95" s="194"/>
      <c r="FB95" s="194"/>
      <c r="FC95" s="194"/>
      <c r="FD95" s="194"/>
      <c r="FE95" s="194"/>
      <c r="FF95" s="194"/>
      <c r="FG95" s="194"/>
      <c r="FH95" s="194"/>
      <c r="FI95" s="194"/>
      <c r="FJ95" s="194"/>
      <c r="FK95" s="194"/>
      <c r="FL95" s="194"/>
      <c r="FM95" s="194"/>
      <c r="FN95" s="194"/>
      <c r="FO95" s="194"/>
      <c r="FP95" s="194"/>
      <c r="FQ95" s="194"/>
      <c r="FR95" s="194"/>
      <c r="FS95" s="194"/>
      <c r="FT95" s="194"/>
      <c r="FU95" s="194"/>
      <c r="FV95" s="194"/>
      <c r="FW95" s="194"/>
      <c r="FX95" s="194"/>
      <c r="FY95" s="194"/>
      <c r="FZ95" s="1"/>
      <c r="GA95" s="196"/>
      <c r="GU95" s="1"/>
      <c r="GV95" s="196"/>
      <c r="HI95" s="1"/>
      <c r="HJ95" s="196"/>
      <c r="HO95" s="1"/>
      <c r="HP95" s="196"/>
      <c r="HX95" s="1"/>
      <c r="HY95" s="196"/>
    </row>
    <row r="96" spans="1:243" x14ac:dyDescent="0.2">
      <c r="A96" s="194"/>
      <c r="B96" s="195"/>
      <c r="C96" s="1"/>
      <c r="D96" s="1"/>
      <c r="E96" s="1"/>
      <c r="F96" s="1"/>
      <c r="G96" s="1"/>
      <c r="H96" s="1"/>
      <c r="I96" s="1"/>
      <c r="J96" s="1"/>
      <c r="K96" s="1"/>
      <c r="L96" s="1"/>
      <c r="M96" s="1"/>
      <c r="N96" s="1"/>
      <c r="O96" s="1"/>
      <c r="P96" s="194"/>
      <c r="Q96" s="194"/>
      <c r="R96" s="194"/>
      <c r="S96" s="194"/>
      <c r="X96" s="194"/>
      <c r="Y96" s="194"/>
      <c r="AB96" s="194"/>
      <c r="AC96" s="194"/>
      <c r="AD96" s="194"/>
      <c r="AE96" s="194"/>
      <c r="AF96" s="196"/>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X96" s="194"/>
      <c r="BY96" s="194"/>
      <c r="BZ96" s="194"/>
      <c r="CA96" s="194"/>
      <c r="CB96" s="194"/>
      <c r="CC96" s="194"/>
      <c r="CD96" s="194"/>
      <c r="CE96" s="194"/>
      <c r="CF96" s="194"/>
      <c r="CG96" s="194"/>
      <c r="CH96" s="194"/>
      <c r="CI96" s="194"/>
      <c r="CJ96" s="194"/>
      <c r="CK96" s="194"/>
      <c r="CL96" s="194"/>
      <c r="CM96" s="194"/>
      <c r="CN96" s="194"/>
      <c r="CO96" s="194"/>
      <c r="CP96" s="194"/>
      <c r="CQ96" s="194"/>
      <c r="CS96" s="194"/>
      <c r="CT96" s="194"/>
      <c r="CU96" s="194"/>
      <c r="CV96" s="194"/>
      <c r="CW96" s="194"/>
      <c r="CX96" s="194"/>
      <c r="CY96" s="194"/>
      <c r="CZ96" s="194"/>
      <c r="DA96" s="194"/>
      <c r="DB96" s="194"/>
      <c r="DC96" s="194"/>
      <c r="DD96" s="194"/>
      <c r="DE96" s="194"/>
      <c r="DF96" s="194"/>
      <c r="DG96" s="194"/>
      <c r="DH96" s="194"/>
      <c r="DI96" s="194"/>
      <c r="DJ96" s="194"/>
      <c r="DK96" s="194"/>
      <c r="DL96" s="196"/>
      <c r="DM96" s="194"/>
      <c r="DN96" s="194"/>
      <c r="DO96" s="194"/>
      <c r="DP96" s="194"/>
      <c r="DQ96" s="194"/>
      <c r="DR96" s="194"/>
      <c r="DS96" s="194"/>
      <c r="DT96" s="194"/>
      <c r="DU96" s="194"/>
      <c r="DV96" s="194"/>
      <c r="DW96" s="194"/>
      <c r="DX96" s="194"/>
      <c r="DY96" s="194"/>
      <c r="DZ96" s="194"/>
      <c r="EA96" s="194"/>
      <c r="EB96" s="194"/>
      <c r="EC96" s="194"/>
      <c r="ED96" s="194"/>
      <c r="EE96" s="194"/>
      <c r="EF96" s="194"/>
      <c r="EG96" s="194"/>
      <c r="EH96" s="194"/>
      <c r="EI96" s="194"/>
      <c r="EJ96" s="194"/>
      <c r="EK96" s="194"/>
      <c r="EL96" s="194"/>
      <c r="EM96" s="194"/>
      <c r="EN96" s="194"/>
      <c r="EO96" s="194"/>
      <c r="EP96" s="194"/>
      <c r="EQ96" s="194"/>
      <c r="ER96" s="194"/>
      <c r="ES96" s="1"/>
      <c r="ET96" s="196"/>
      <c r="EV96" s="194"/>
      <c r="EW96" s="194"/>
      <c r="EY96" s="194"/>
      <c r="FA96" s="194"/>
      <c r="FE96" s="194"/>
      <c r="FF96" s="194"/>
      <c r="FG96" s="194"/>
      <c r="FH96" s="194"/>
      <c r="FI96" s="194"/>
      <c r="FJ96" s="194"/>
      <c r="FK96" s="194"/>
      <c r="FL96" s="194"/>
      <c r="FM96" s="194"/>
      <c r="FN96" s="194"/>
      <c r="FO96" s="194"/>
      <c r="FP96" s="194"/>
      <c r="FQ96" s="194"/>
      <c r="FR96" s="194"/>
      <c r="FS96" s="194"/>
      <c r="FT96" s="194"/>
      <c r="FU96" s="194"/>
      <c r="FV96" s="194"/>
      <c r="FW96" s="194"/>
      <c r="FX96" s="194"/>
      <c r="FY96" s="194"/>
      <c r="FZ96" s="1"/>
      <c r="GA96" s="196"/>
      <c r="GW96" s="1"/>
      <c r="GX96" s="196"/>
      <c r="HA96" s="1"/>
      <c r="HB96" s="196"/>
      <c r="HO96" s="1"/>
      <c r="HP96" s="196"/>
      <c r="HX96" s="1"/>
      <c r="HY96" s="196"/>
      <c r="IF96" s="194"/>
      <c r="IG96" s="194"/>
      <c r="IH96" s="194"/>
      <c r="II96" s="194"/>
    </row>
    <row r="97" spans="1:243" x14ac:dyDescent="0.2">
      <c r="A97" s="194"/>
      <c r="B97" s="195"/>
      <c r="C97" s="1"/>
      <c r="D97" s="1"/>
      <c r="E97" s="1"/>
      <c r="F97" s="1"/>
      <c r="G97" s="1"/>
      <c r="H97" s="1"/>
      <c r="I97" s="1"/>
      <c r="J97" s="1"/>
      <c r="K97" s="1"/>
      <c r="L97" s="1"/>
      <c r="M97" s="1"/>
      <c r="N97" s="1"/>
      <c r="O97" s="1"/>
      <c r="P97" s="194"/>
      <c r="Q97" s="194"/>
      <c r="R97" s="194"/>
      <c r="S97" s="194"/>
      <c r="T97" s="194"/>
      <c r="U97" s="194"/>
      <c r="V97" s="194"/>
      <c r="W97" s="194"/>
      <c r="X97" s="194"/>
      <c r="Y97" s="194"/>
      <c r="Z97" s="194"/>
      <c r="AA97" s="194"/>
      <c r="AB97" s="194"/>
      <c r="AC97" s="194"/>
      <c r="AD97" s="194"/>
      <c r="AE97" s="194"/>
      <c r="AF97" s="196"/>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6"/>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c r="EI97" s="194"/>
      <c r="EJ97" s="194"/>
      <c r="EK97" s="194"/>
      <c r="EL97" s="194"/>
      <c r="EM97" s="194"/>
      <c r="EN97" s="194"/>
      <c r="EO97" s="194"/>
      <c r="EP97" s="194"/>
      <c r="EQ97" s="194"/>
      <c r="ER97" s="194"/>
      <c r="ES97" s="1"/>
      <c r="ET97" s="196"/>
      <c r="EU97" s="194"/>
      <c r="EV97" s="194"/>
      <c r="EW97" s="194"/>
      <c r="EX97" s="194"/>
      <c r="EY97" s="194"/>
      <c r="EZ97" s="194"/>
      <c r="FA97" s="194"/>
      <c r="FB97" s="194"/>
      <c r="FC97" s="194"/>
      <c r="FD97" s="194"/>
      <c r="FE97" s="194"/>
      <c r="FF97" s="194"/>
      <c r="FG97" s="194"/>
      <c r="FH97" s="194"/>
      <c r="FI97" s="194"/>
      <c r="FJ97" s="194"/>
      <c r="FK97" s="194"/>
      <c r="FL97" s="194"/>
      <c r="FM97" s="194"/>
      <c r="FN97" s="194"/>
      <c r="FO97" s="194"/>
      <c r="FP97" s="194"/>
      <c r="FQ97" s="194"/>
      <c r="FR97" s="194"/>
      <c r="FS97" s="194"/>
      <c r="FT97" s="194"/>
      <c r="FU97" s="194"/>
      <c r="FV97" s="194"/>
      <c r="FW97" s="194"/>
      <c r="FX97" s="194"/>
      <c r="FY97" s="194"/>
      <c r="FZ97" s="1"/>
      <c r="GA97" s="196"/>
      <c r="GK97" s="1"/>
      <c r="GL97" s="196"/>
      <c r="HE97" s="1"/>
      <c r="HF97" s="196"/>
      <c r="HO97" s="1"/>
      <c r="HP97" s="196"/>
      <c r="HX97" s="1"/>
      <c r="HY97" s="196"/>
      <c r="HZ97" s="1"/>
      <c r="IA97" s="196"/>
      <c r="IB97" s="1"/>
      <c r="IC97" s="196"/>
      <c r="IF97" s="194"/>
      <c r="IG97" s="194"/>
      <c r="IH97" s="194"/>
      <c r="II97" s="194"/>
    </row>
    <row r="98" spans="1:243" x14ac:dyDescent="0.2">
      <c r="A98" s="194"/>
      <c r="B98" s="195"/>
      <c r="C98" s="1"/>
      <c r="D98" s="1"/>
      <c r="E98" s="1"/>
      <c r="F98" s="1"/>
      <c r="G98" s="1"/>
      <c r="H98" s="1"/>
      <c r="I98" s="1"/>
      <c r="J98" s="1"/>
      <c r="K98" s="1"/>
      <c r="L98" s="1"/>
      <c r="M98" s="1"/>
      <c r="N98" s="1"/>
      <c r="O98" s="1"/>
      <c r="P98" s="194"/>
      <c r="Q98" s="194"/>
      <c r="R98" s="194"/>
      <c r="S98" s="194"/>
      <c r="T98" s="194"/>
      <c r="U98" s="194"/>
      <c r="V98" s="194"/>
      <c r="W98" s="194"/>
      <c r="X98" s="194"/>
      <c r="Y98" s="194"/>
      <c r="Z98" s="194"/>
      <c r="AA98" s="194"/>
      <c r="AB98" s="194"/>
      <c r="AC98" s="194"/>
      <c r="AD98" s="194"/>
      <c r="AE98" s="194"/>
      <c r="AF98" s="196"/>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6"/>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c r="EI98" s="194"/>
      <c r="EJ98" s="194"/>
      <c r="EK98" s="194"/>
      <c r="EL98" s="194"/>
      <c r="EM98" s="194"/>
      <c r="EN98" s="194"/>
      <c r="EO98" s="194"/>
      <c r="EP98" s="194"/>
      <c r="EQ98" s="194"/>
      <c r="ER98" s="194"/>
      <c r="ES98" s="1"/>
      <c r="ET98" s="196"/>
      <c r="EU98" s="194"/>
      <c r="EV98" s="194"/>
      <c r="EW98" s="194"/>
      <c r="EX98" s="194"/>
      <c r="EY98" s="194"/>
      <c r="EZ98" s="194"/>
      <c r="FA98" s="194"/>
      <c r="FB98" s="194"/>
      <c r="FC98" s="194"/>
      <c r="FD98" s="194"/>
      <c r="FE98" s="194"/>
      <c r="FF98" s="194"/>
      <c r="FG98" s="194"/>
      <c r="FH98" s="194"/>
      <c r="FI98" s="194"/>
      <c r="FJ98" s="194"/>
      <c r="FK98" s="194"/>
      <c r="FL98" s="194"/>
      <c r="FM98" s="194"/>
      <c r="FN98" s="194"/>
      <c r="FO98" s="194"/>
      <c r="FP98" s="194"/>
      <c r="FQ98" s="194"/>
      <c r="FR98" s="194"/>
      <c r="FS98" s="194"/>
      <c r="FT98" s="194"/>
      <c r="FU98" s="194"/>
      <c r="FV98" s="194"/>
      <c r="FW98" s="194"/>
      <c r="FX98" s="194"/>
      <c r="FY98" s="194"/>
      <c r="FZ98" s="1"/>
      <c r="GA98" s="196"/>
      <c r="GW98" s="1"/>
      <c r="GX98" s="196"/>
      <c r="HA98" s="1"/>
      <c r="HB98" s="196"/>
      <c r="HE98" s="1"/>
      <c r="HF98" s="196"/>
      <c r="HO98" s="1"/>
      <c r="HP98" s="196"/>
      <c r="HX98" s="1"/>
      <c r="HY98" s="196"/>
      <c r="HZ98" s="1"/>
      <c r="IA98" s="196"/>
      <c r="IB98" s="1"/>
      <c r="IC98" s="196"/>
      <c r="IF98" s="194"/>
      <c r="IG98" s="194"/>
      <c r="IH98" s="194"/>
      <c r="II98" s="194"/>
    </row>
    <row r="99" spans="1:243" x14ac:dyDescent="0.2">
      <c r="A99" s="194"/>
      <c r="B99" s="195"/>
      <c r="C99" s="1"/>
      <c r="D99" s="1"/>
      <c r="E99" s="1"/>
      <c r="F99" s="1"/>
      <c r="G99" s="1"/>
      <c r="H99" s="1"/>
      <c r="I99" s="1"/>
      <c r="J99" s="1"/>
      <c r="K99" s="1"/>
      <c r="L99" s="1"/>
      <c r="M99" s="1"/>
      <c r="N99" s="1"/>
      <c r="O99" s="1"/>
      <c r="P99" s="194"/>
      <c r="Q99" s="194"/>
      <c r="R99" s="194"/>
      <c r="S99" s="194"/>
      <c r="T99" s="194"/>
      <c r="U99" s="194"/>
      <c r="V99" s="194"/>
      <c r="W99" s="194"/>
      <c r="X99" s="194"/>
      <c r="Y99" s="194"/>
      <c r="Z99" s="194"/>
      <c r="AA99" s="194"/>
      <c r="AB99" s="194"/>
      <c r="AC99" s="194"/>
      <c r="AD99" s="194"/>
      <c r="AE99" s="194"/>
      <c r="AF99" s="196"/>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X99" s="194"/>
      <c r="BY99" s="194"/>
      <c r="CA99" s="194"/>
      <c r="CB99" s="194"/>
      <c r="CC99" s="194"/>
      <c r="CG99" s="194"/>
      <c r="CJ99" s="194"/>
      <c r="CK99" s="194"/>
      <c r="CO99" s="194"/>
      <c r="CP99" s="194"/>
      <c r="CQ99" s="194"/>
      <c r="CS99" s="194"/>
      <c r="CV99" s="194"/>
      <c r="CX99" s="194"/>
      <c r="DB99" s="194"/>
      <c r="DG99" s="194"/>
      <c r="DK99" s="194"/>
      <c r="DL99" s="196"/>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c r="EI99" s="194"/>
      <c r="EJ99" s="194"/>
      <c r="EK99" s="194"/>
      <c r="EL99" s="194"/>
      <c r="EM99" s="194"/>
      <c r="EN99" s="194"/>
      <c r="EO99" s="194"/>
      <c r="EP99" s="194"/>
      <c r="EQ99" s="194"/>
      <c r="ER99" s="194"/>
      <c r="ES99" s="1"/>
      <c r="ET99" s="196"/>
      <c r="EU99" s="194"/>
      <c r="EV99" s="194"/>
      <c r="EW99" s="194"/>
      <c r="EX99" s="194"/>
      <c r="EY99" s="194"/>
      <c r="EZ99" s="194"/>
      <c r="FA99" s="194"/>
      <c r="FB99" s="194"/>
      <c r="FC99" s="194"/>
      <c r="FD99" s="194"/>
      <c r="FE99" s="194"/>
      <c r="FF99" s="194"/>
      <c r="FG99" s="194"/>
      <c r="FH99" s="194"/>
      <c r="FI99" s="194"/>
      <c r="FJ99" s="194"/>
      <c r="FK99" s="194"/>
      <c r="FL99" s="194"/>
      <c r="FM99" s="194"/>
      <c r="FN99" s="194"/>
      <c r="FO99" s="194"/>
      <c r="FP99" s="194"/>
      <c r="FQ99" s="194"/>
      <c r="FR99" s="194"/>
      <c r="FY99" s="194"/>
      <c r="FZ99" s="1"/>
      <c r="GA99" s="196"/>
      <c r="GU99" s="1"/>
      <c r="GV99" s="196"/>
      <c r="HA99" s="1"/>
      <c r="HB99" s="196"/>
      <c r="HO99" s="1"/>
      <c r="HP99" s="196"/>
    </row>
    <row r="100" spans="1:243" x14ac:dyDescent="0.2">
      <c r="A100" s="194"/>
      <c r="B100" s="195"/>
      <c r="C100" s="1"/>
      <c r="D100" s="1"/>
      <c r="E100" s="1"/>
      <c r="F100" s="1"/>
      <c r="G100" s="1"/>
      <c r="H100" s="1"/>
      <c r="I100" s="1"/>
      <c r="J100" s="1"/>
      <c r="K100" s="1"/>
      <c r="L100" s="1"/>
      <c r="M100" s="1"/>
      <c r="N100" s="1"/>
      <c r="O100" s="1"/>
      <c r="P100" s="194"/>
      <c r="Q100" s="194"/>
      <c r="R100" s="194"/>
      <c r="S100" s="194"/>
      <c r="X100" s="194"/>
      <c r="AB100" s="194"/>
      <c r="AC100" s="194"/>
      <c r="AD100" s="194"/>
      <c r="AE100" s="194"/>
      <c r="AF100" s="196"/>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Q100" s="194"/>
      <c r="BX100" s="194"/>
      <c r="BY100" s="194"/>
      <c r="BZ100" s="194"/>
      <c r="CA100" s="194"/>
      <c r="CB100" s="194"/>
      <c r="CC100" s="194"/>
      <c r="CG100" s="194"/>
      <c r="CH100" s="194"/>
      <c r="CI100" s="194"/>
      <c r="CJ100" s="194"/>
      <c r="CK100" s="194"/>
      <c r="CL100" s="194"/>
      <c r="CO100" s="194"/>
      <c r="CP100" s="194"/>
      <c r="CQ100" s="194"/>
      <c r="CR100" s="194"/>
      <c r="CS100" s="194"/>
      <c r="CX100" s="194"/>
      <c r="CY100" s="194"/>
      <c r="DB100" s="194"/>
      <c r="DC100" s="194"/>
      <c r="DE100" s="194"/>
      <c r="DG100" s="194"/>
      <c r="DH100" s="194"/>
      <c r="DK100" s="194"/>
      <c r="DL100" s="196"/>
      <c r="DM100" s="194"/>
      <c r="DN100" s="194"/>
      <c r="DO100" s="194"/>
      <c r="DP100" s="194"/>
      <c r="DQ100" s="194"/>
      <c r="DR100" s="194"/>
      <c r="DS100" s="194"/>
      <c r="DT100" s="194"/>
      <c r="DU100" s="194"/>
      <c r="DV100" s="194"/>
      <c r="DW100" s="194"/>
      <c r="DX100" s="194"/>
      <c r="DY100" s="194"/>
      <c r="DZ100" s="194"/>
      <c r="EA100" s="194"/>
      <c r="EB100" s="194"/>
      <c r="EC100" s="194"/>
      <c r="ED100" s="194"/>
      <c r="EE100" s="194"/>
      <c r="EF100" s="194"/>
      <c r="EG100" s="194"/>
      <c r="EH100" s="194"/>
      <c r="EI100" s="194"/>
      <c r="EJ100" s="194"/>
      <c r="EK100" s="194"/>
      <c r="EL100" s="194"/>
      <c r="EM100" s="194"/>
      <c r="EN100" s="194"/>
      <c r="EO100" s="194"/>
      <c r="EP100" s="194"/>
      <c r="EQ100" s="194"/>
      <c r="ER100" s="194"/>
      <c r="ES100" s="1"/>
      <c r="ET100" s="196"/>
      <c r="EU100" s="194"/>
      <c r="EV100" s="194"/>
      <c r="EW100" s="194"/>
      <c r="EX100" s="194"/>
      <c r="EY100" s="194"/>
      <c r="EZ100" s="194"/>
      <c r="FA100" s="194"/>
      <c r="FB100" s="194"/>
      <c r="FC100" s="194"/>
      <c r="FD100" s="194"/>
      <c r="FE100" s="194"/>
      <c r="FF100" s="194"/>
      <c r="FG100" s="194"/>
      <c r="FH100" s="194"/>
      <c r="FI100" s="194"/>
      <c r="FJ100" s="194"/>
      <c r="FK100" s="194"/>
      <c r="FL100" s="194"/>
      <c r="FM100" s="194"/>
      <c r="FN100" s="194"/>
      <c r="FO100" s="194"/>
      <c r="FP100" s="194"/>
      <c r="FQ100" s="194"/>
      <c r="FR100" s="194"/>
      <c r="FS100" s="194"/>
      <c r="FT100" s="194"/>
      <c r="FU100" s="194"/>
      <c r="FV100" s="194"/>
      <c r="FW100" s="194"/>
      <c r="FY100" s="194"/>
      <c r="FZ100" s="1"/>
      <c r="GA100" s="196"/>
      <c r="GW100" s="1"/>
      <c r="GX100" s="196"/>
      <c r="HA100" s="1"/>
      <c r="HB100" s="196"/>
      <c r="HO100" s="1"/>
      <c r="HP100" s="196"/>
    </row>
    <row r="101" spans="1:243" x14ac:dyDescent="0.2">
      <c r="A101" s="194"/>
      <c r="B101" s="195"/>
      <c r="C101" s="1"/>
      <c r="D101" s="1"/>
      <c r="E101" s="1"/>
      <c r="F101" s="1"/>
      <c r="G101" s="1"/>
      <c r="H101" s="1"/>
      <c r="I101" s="1"/>
      <c r="J101" s="1"/>
      <c r="K101" s="1"/>
      <c r="L101" s="1"/>
      <c r="M101" s="1"/>
      <c r="N101" s="1"/>
      <c r="O101" s="1"/>
      <c r="P101" s="194"/>
      <c r="Q101" s="194"/>
      <c r="R101" s="194"/>
      <c r="S101" s="194"/>
      <c r="X101" s="194"/>
      <c r="Y101" s="194"/>
      <c r="AB101" s="194"/>
      <c r="AC101" s="194"/>
      <c r="AD101" s="194"/>
      <c r="AE101" s="194"/>
      <c r="AF101" s="196"/>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c r="CA101" s="194"/>
      <c r="CB101" s="194"/>
      <c r="CC101" s="194"/>
      <c r="CD101" s="194"/>
      <c r="CE101" s="194"/>
      <c r="CF101" s="194"/>
      <c r="CG101" s="194"/>
      <c r="CH101" s="194"/>
      <c r="CI101" s="194"/>
      <c r="CJ101" s="194"/>
      <c r="CK101" s="194"/>
      <c r="CL101" s="194"/>
      <c r="CM101" s="194"/>
      <c r="CN101" s="194"/>
      <c r="CO101" s="194"/>
      <c r="CP101" s="194"/>
      <c r="CQ101" s="194"/>
      <c r="CR101" s="194"/>
      <c r="CS101" s="194"/>
      <c r="CT101" s="194"/>
      <c r="CU101" s="194"/>
      <c r="CV101" s="194"/>
      <c r="CW101" s="194"/>
      <c r="CX101" s="194"/>
      <c r="CY101" s="194"/>
      <c r="CZ101" s="194"/>
      <c r="DA101" s="194"/>
      <c r="DB101" s="194"/>
      <c r="DC101" s="194"/>
      <c r="DD101" s="194"/>
      <c r="DE101" s="194"/>
      <c r="DF101" s="194"/>
      <c r="DG101" s="194"/>
      <c r="DH101" s="194"/>
      <c r="DI101" s="194"/>
      <c r="DJ101" s="194"/>
      <c r="DK101" s="194"/>
      <c r="DL101" s="196"/>
      <c r="DM101" s="194"/>
      <c r="DN101" s="194"/>
      <c r="DO101" s="194"/>
      <c r="DP101" s="194"/>
      <c r="DQ101" s="194"/>
      <c r="DR101" s="194"/>
      <c r="DS101" s="194"/>
      <c r="DT101" s="194"/>
      <c r="DU101" s="194"/>
      <c r="DV101" s="194"/>
      <c r="DW101" s="194"/>
      <c r="DX101" s="194"/>
      <c r="DY101" s="194"/>
      <c r="DZ101" s="194"/>
      <c r="EA101" s="194"/>
      <c r="EB101" s="194"/>
      <c r="EC101" s="194"/>
      <c r="ED101" s="194"/>
      <c r="EE101" s="194"/>
      <c r="EF101" s="194"/>
      <c r="EG101" s="194"/>
      <c r="EH101" s="194"/>
      <c r="EI101" s="194"/>
      <c r="EJ101" s="194"/>
      <c r="EK101" s="194"/>
      <c r="EL101" s="194"/>
      <c r="EM101" s="194"/>
      <c r="EN101" s="194"/>
      <c r="EO101" s="194"/>
      <c r="EP101" s="194"/>
      <c r="EQ101" s="194"/>
      <c r="ER101" s="194"/>
      <c r="ES101" s="1"/>
      <c r="ET101" s="196"/>
      <c r="EV101" s="194"/>
      <c r="EW101" s="194"/>
      <c r="EX101" s="194"/>
      <c r="EY101" s="194"/>
      <c r="EZ101" s="194"/>
      <c r="FA101" s="194"/>
      <c r="FB101" s="194"/>
      <c r="FC101" s="194"/>
      <c r="FD101" s="194"/>
      <c r="FE101" s="194"/>
      <c r="FF101" s="194"/>
      <c r="FG101" s="194"/>
      <c r="FH101" s="194"/>
      <c r="FI101" s="194"/>
      <c r="FJ101" s="194"/>
      <c r="FK101" s="194"/>
      <c r="FL101" s="194"/>
      <c r="FM101" s="194"/>
      <c r="FN101" s="194"/>
      <c r="FO101" s="194"/>
      <c r="FP101" s="194"/>
      <c r="FQ101" s="194"/>
      <c r="FR101" s="194"/>
      <c r="FS101" s="194"/>
      <c r="FT101" s="194"/>
      <c r="FU101" s="194"/>
      <c r="FV101" s="194"/>
      <c r="FW101" s="194"/>
      <c r="FX101" s="194"/>
      <c r="FY101" s="194"/>
      <c r="FZ101" s="1"/>
      <c r="GA101" s="196"/>
      <c r="GE101" s="1"/>
      <c r="GF101" s="196"/>
      <c r="GG101" s="1"/>
      <c r="GH101" s="196"/>
      <c r="GU101" s="1"/>
      <c r="GV101" s="196"/>
      <c r="HA101" s="1"/>
      <c r="HB101" s="196"/>
      <c r="HC101" s="1"/>
      <c r="HD101" s="196"/>
      <c r="HO101" s="1"/>
      <c r="HP101" s="196"/>
      <c r="HV101" s="1"/>
      <c r="HW101" s="196"/>
      <c r="HX101" s="1"/>
      <c r="HY101" s="196"/>
      <c r="HZ101" s="1"/>
      <c r="IA101" s="196"/>
      <c r="IB101" s="1"/>
      <c r="IC101" s="196"/>
      <c r="IF101" s="194"/>
      <c r="IG101" s="194"/>
      <c r="IH101" s="194"/>
      <c r="II101" s="194"/>
    </row>
    <row r="102" spans="1:243" x14ac:dyDescent="0.2">
      <c r="A102" s="194"/>
      <c r="B102" s="195"/>
      <c r="C102" s="1"/>
      <c r="D102" s="1"/>
      <c r="E102" s="1"/>
      <c r="F102" s="1"/>
      <c r="G102" s="1"/>
      <c r="H102" s="1"/>
      <c r="I102" s="1"/>
      <c r="J102" s="1"/>
      <c r="K102" s="1"/>
      <c r="L102" s="1"/>
      <c r="M102" s="1"/>
      <c r="N102" s="1"/>
      <c r="O102" s="1"/>
      <c r="P102" s="194"/>
      <c r="Q102" s="194"/>
      <c r="R102" s="194"/>
      <c r="S102" s="194"/>
      <c r="X102" s="194"/>
      <c r="AB102" s="194"/>
      <c r="AC102" s="194"/>
      <c r="AD102" s="194"/>
      <c r="AE102" s="194"/>
      <c r="AF102" s="196"/>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X102" s="194"/>
      <c r="BY102" s="194"/>
      <c r="BZ102" s="194"/>
      <c r="CA102" s="194"/>
      <c r="CB102" s="194"/>
      <c r="CC102" s="194"/>
      <c r="CD102" s="194"/>
      <c r="CE102" s="194"/>
      <c r="CF102" s="194"/>
      <c r="CG102" s="194"/>
      <c r="CH102" s="194"/>
      <c r="CI102" s="194"/>
      <c r="CJ102" s="194"/>
      <c r="CK102" s="194"/>
      <c r="CL102" s="194"/>
      <c r="CM102" s="194"/>
      <c r="CN102" s="194"/>
      <c r="CO102" s="194"/>
      <c r="CP102" s="194"/>
      <c r="CQ102" s="194"/>
      <c r="CR102" s="194"/>
      <c r="CS102" s="194"/>
      <c r="CT102" s="194"/>
      <c r="CU102" s="194"/>
      <c r="CV102" s="194"/>
      <c r="CW102" s="194"/>
      <c r="CX102" s="194"/>
      <c r="CY102" s="194"/>
      <c r="CZ102" s="194"/>
      <c r="DA102" s="194"/>
      <c r="DB102" s="194"/>
      <c r="DC102" s="194"/>
      <c r="DD102" s="194"/>
      <c r="DE102" s="194"/>
      <c r="DF102" s="194"/>
      <c r="DG102" s="194"/>
      <c r="DH102" s="194"/>
      <c r="DI102" s="194"/>
      <c r="DJ102" s="194"/>
      <c r="DK102" s="194"/>
      <c r="DL102" s="196"/>
      <c r="DM102" s="194"/>
      <c r="DN102" s="194"/>
      <c r="DO102" s="194"/>
      <c r="DP102" s="194"/>
      <c r="DQ102" s="194"/>
      <c r="DR102" s="194"/>
      <c r="DS102" s="194"/>
      <c r="DT102" s="194"/>
      <c r="DU102" s="194"/>
      <c r="DV102" s="194"/>
      <c r="DW102" s="194"/>
      <c r="DX102" s="194"/>
      <c r="DY102" s="194"/>
      <c r="DZ102" s="194"/>
      <c r="EA102" s="194"/>
      <c r="EB102" s="194"/>
      <c r="EC102" s="194"/>
      <c r="ED102" s="194"/>
      <c r="EE102" s="194"/>
      <c r="EF102" s="194"/>
      <c r="EG102" s="194"/>
      <c r="EH102" s="194"/>
      <c r="EI102" s="194"/>
      <c r="EJ102" s="194"/>
      <c r="EK102" s="194"/>
      <c r="EL102" s="194"/>
      <c r="EM102" s="194"/>
      <c r="EN102" s="194"/>
      <c r="EO102" s="194"/>
      <c r="EP102" s="194"/>
      <c r="EQ102" s="194"/>
      <c r="ER102" s="194"/>
      <c r="ES102" s="1"/>
      <c r="ET102" s="196"/>
      <c r="EV102" s="194"/>
      <c r="EW102" s="194"/>
      <c r="FC102" s="194"/>
      <c r="FE102" s="194"/>
      <c r="FK102" s="194"/>
      <c r="FO102" s="194"/>
      <c r="FQ102" s="194"/>
      <c r="FR102" s="194"/>
      <c r="FS102" s="194"/>
      <c r="FT102" s="194"/>
      <c r="FU102" s="194"/>
      <c r="FV102" s="194"/>
      <c r="FW102" s="194"/>
      <c r="FX102" s="194"/>
      <c r="FY102" s="194"/>
      <c r="FZ102" s="1"/>
      <c r="GA102" s="196"/>
      <c r="GW102" s="1"/>
      <c r="GX102" s="196"/>
      <c r="HA102" s="1"/>
      <c r="HB102" s="196"/>
      <c r="HE102" s="1"/>
      <c r="HF102" s="196"/>
      <c r="HO102" s="1"/>
      <c r="HP102" s="196"/>
      <c r="HV102" s="1"/>
      <c r="HW102" s="196"/>
      <c r="HX102" s="1"/>
      <c r="HY102" s="196"/>
      <c r="HZ102" s="1"/>
      <c r="IA102" s="196"/>
      <c r="IB102" s="1"/>
      <c r="IC102" s="196"/>
      <c r="IF102" s="194"/>
      <c r="IG102" s="194"/>
      <c r="IH102" s="194"/>
      <c r="II102" s="194"/>
    </row>
    <row r="103" spans="1:243" x14ac:dyDescent="0.2">
      <c r="A103" s="194"/>
      <c r="B103" s="195"/>
      <c r="C103" s="1"/>
      <c r="D103" s="1"/>
      <c r="E103" s="1"/>
      <c r="F103" s="1"/>
      <c r="G103" s="1"/>
      <c r="H103" s="1"/>
      <c r="I103" s="1"/>
      <c r="J103" s="1"/>
      <c r="K103" s="1"/>
      <c r="L103" s="1"/>
      <c r="M103" s="1"/>
      <c r="N103" s="1"/>
      <c r="O103" s="1"/>
      <c r="P103" s="194"/>
      <c r="Q103" s="194"/>
      <c r="R103" s="194"/>
      <c r="S103" s="194"/>
      <c r="T103" s="194"/>
      <c r="U103" s="194"/>
      <c r="V103" s="194"/>
      <c r="W103" s="194"/>
      <c r="X103" s="194"/>
      <c r="Y103" s="194"/>
      <c r="Z103" s="194"/>
      <c r="AA103" s="194"/>
      <c r="AB103" s="194"/>
      <c r="AC103" s="194"/>
      <c r="AD103" s="194"/>
      <c r="AE103" s="194"/>
      <c r="AF103" s="196"/>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4"/>
      <c r="BR103" s="194"/>
      <c r="BS103" s="194"/>
      <c r="BT103" s="194"/>
      <c r="BU103" s="194"/>
      <c r="BV103" s="194"/>
      <c r="BW103" s="194"/>
      <c r="BX103" s="194"/>
      <c r="BY103" s="194"/>
      <c r="BZ103" s="194"/>
      <c r="CA103" s="194"/>
      <c r="CB103" s="194"/>
      <c r="CC103" s="194"/>
      <c r="CD103" s="194"/>
      <c r="CE103" s="194"/>
      <c r="CF103" s="194"/>
      <c r="CG103" s="194"/>
      <c r="CH103" s="194"/>
      <c r="CI103" s="194"/>
      <c r="CJ103" s="194"/>
      <c r="CK103" s="194"/>
      <c r="CL103" s="194"/>
      <c r="CM103" s="194"/>
      <c r="CN103" s="194"/>
      <c r="CO103" s="194"/>
      <c r="CP103" s="194"/>
      <c r="CQ103" s="194"/>
      <c r="CR103" s="194"/>
      <c r="CS103" s="194"/>
      <c r="CT103" s="194"/>
      <c r="CU103" s="194"/>
      <c r="CV103" s="194"/>
      <c r="CW103" s="194"/>
      <c r="CX103" s="194"/>
      <c r="CY103" s="194"/>
      <c r="CZ103" s="194"/>
      <c r="DA103" s="194"/>
      <c r="DB103" s="194"/>
      <c r="DC103" s="194"/>
      <c r="DD103" s="194"/>
      <c r="DE103" s="194"/>
      <c r="DF103" s="194"/>
      <c r="DG103" s="194"/>
      <c r="DH103" s="194"/>
      <c r="DI103" s="194"/>
      <c r="DJ103" s="194"/>
      <c r="DK103" s="194"/>
      <c r="DL103" s="196"/>
      <c r="DM103" s="194"/>
      <c r="DN103" s="194"/>
      <c r="DO103" s="194"/>
      <c r="DP103" s="194"/>
      <c r="DQ103" s="194"/>
      <c r="DR103" s="194"/>
      <c r="DS103" s="194"/>
      <c r="DT103" s="194"/>
      <c r="DU103" s="194"/>
      <c r="DV103" s="194"/>
      <c r="DW103" s="194"/>
      <c r="DX103" s="194"/>
      <c r="DY103" s="194"/>
      <c r="DZ103" s="194"/>
      <c r="EA103" s="194"/>
      <c r="EB103" s="194"/>
      <c r="EC103" s="194"/>
      <c r="ED103" s="194"/>
      <c r="EE103" s="194"/>
      <c r="EF103" s="194"/>
      <c r="EG103" s="194"/>
      <c r="EH103" s="194"/>
      <c r="EI103" s="194"/>
      <c r="EJ103" s="194"/>
      <c r="EK103" s="194"/>
      <c r="EL103" s="194"/>
      <c r="EM103" s="194"/>
      <c r="EN103" s="194"/>
      <c r="EO103" s="194"/>
      <c r="EP103" s="194"/>
      <c r="EQ103" s="194"/>
      <c r="ER103" s="194"/>
      <c r="ES103" s="1"/>
      <c r="ET103" s="196"/>
      <c r="EU103" s="194"/>
      <c r="EV103" s="194"/>
      <c r="EW103" s="194"/>
      <c r="EX103" s="194"/>
      <c r="EY103" s="194"/>
      <c r="EZ103" s="194"/>
      <c r="FA103" s="194"/>
      <c r="FB103" s="194"/>
      <c r="FC103" s="194"/>
      <c r="FD103" s="194"/>
      <c r="FE103" s="194"/>
      <c r="FF103" s="194"/>
      <c r="FG103" s="194"/>
      <c r="FH103" s="194"/>
      <c r="FI103" s="194"/>
      <c r="FJ103" s="194"/>
      <c r="FK103" s="194"/>
      <c r="FL103" s="194"/>
      <c r="FM103" s="194"/>
      <c r="FN103" s="194"/>
      <c r="FO103" s="194"/>
      <c r="FP103" s="194"/>
      <c r="FQ103" s="194"/>
      <c r="FR103" s="194"/>
      <c r="FS103" s="194"/>
      <c r="FT103" s="194"/>
      <c r="FU103" s="194"/>
      <c r="FV103" s="194"/>
      <c r="FW103" s="194"/>
      <c r="FX103" s="194"/>
      <c r="FY103" s="194"/>
      <c r="FZ103" s="1"/>
      <c r="GA103" s="196"/>
      <c r="GS103" s="1"/>
      <c r="GT103" s="196"/>
      <c r="GU103" s="1"/>
      <c r="GV103" s="196"/>
      <c r="HE103" s="1"/>
      <c r="HF103" s="196"/>
      <c r="HO103" s="1"/>
      <c r="HP103" s="196"/>
      <c r="HX103" s="1"/>
      <c r="HY103" s="196"/>
      <c r="HZ103" s="1"/>
      <c r="IA103" s="196"/>
      <c r="IB103" s="1"/>
      <c r="IC103" s="196"/>
      <c r="IF103" s="194"/>
      <c r="IG103" s="194"/>
      <c r="IH103" s="194"/>
      <c r="II103" s="194"/>
    </row>
    <row r="104" spans="1:243" x14ac:dyDescent="0.2">
      <c r="A104" s="194"/>
      <c r="B104" s="195"/>
      <c r="C104" s="1"/>
      <c r="D104" s="1"/>
      <c r="E104" s="1"/>
      <c r="F104" s="1"/>
      <c r="G104" s="1"/>
      <c r="H104" s="1"/>
      <c r="I104" s="1"/>
      <c r="J104" s="1"/>
      <c r="K104" s="1"/>
      <c r="L104" s="1"/>
      <c r="M104" s="1"/>
      <c r="N104" s="1"/>
      <c r="O104" s="1"/>
      <c r="P104" s="194"/>
      <c r="Q104" s="194"/>
      <c r="R104" s="194"/>
      <c r="S104" s="194"/>
      <c r="T104" s="194"/>
      <c r="U104" s="194"/>
      <c r="V104" s="194"/>
      <c r="W104" s="194"/>
      <c r="X104" s="194"/>
      <c r="Y104" s="194"/>
      <c r="Z104" s="194"/>
      <c r="AA104" s="194"/>
      <c r="AB104" s="194"/>
      <c r="AC104" s="194"/>
      <c r="AD104" s="194"/>
      <c r="AE104" s="194"/>
      <c r="AF104" s="196"/>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c r="BR104" s="194"/>
      <c r="BS104" s="194"/>
      <c r="BT104" s="194"/>
      <c r="BU104" s="194"/>
      <c r="BV104" s="194"/>
      <c r="BW104" s="194"/>
      <c r="BX104" s="194"/>
      <c r="BY104" s="194"/>
      <c r="BZ104" s="194"/>
      <c r="CA104" s="194"/>
      <c r="CB104" s="194"/>
      <c r="CC104" s="194"/>
      <c r="CD104" s="194"/>
      <c r="CE104" s="194"/>
      <c r="CF104" s="194"/>
      <c r="CG104" s="194"/>
      <c r="CH104" s="194"/>
      <c r="CI104" s="194"/>
      <c r="CJ104" s="194"/>
      <c r="CK104" s="194"/>
      <c r="CL104" s="194"/>
      <c r="CM104" s="194"/>
      <c r="CN104" s="194"/>
      <c r="CO104" s="194"/>
      <c r="CP104" s="194"/>
      <c r="CQ104" s="194"/>
      <c r="CR104" s="194"/>
      <c r="CS104" s="194"/>
      <c r="CT104" s="194"/>
      <c r="CU104" s="194"/>
      <c r="CV104" s="194"/>
      <c r="CW104" s="194"/>
      <c r="CX104" s="194"/>
      <c r="CY104" s="194"/>
      <c r="CZ104" s="194"/>
      <c r="DB104" s="194"/>
      <c r="DC104" s="194"/>
      <c r="DD104" s="194"/>
      <c r="DE104" s="194"/>
      <c r="DF104" s="194"/>
      <c r="DG104" s="194"/>
      <c r="DH104" s="194"/>
      <c r="DK104" s="194"/>
      <c r="DL104" s="196"/>
      <c r="DM104" s="194"/>
      <c r="DN104" s="194"/>
      <c r="DO104" s="194"/>
      <c r="DP104" s="194"/>
      <c r="DQ104" s="194"/>
      <c r="DR104" s="194"/>
      <c r="DS104" s="194"/>
      <c r="DT104" s="194"/>
      <c r="DU104" s="194"/>
      <c r="DV104" s="194"/>
      <c r="DW104" s="194"/>
      <c r="DX104" s="194"/>
      <c r="DY104" s="194"/>
      <c r="DZ104" s="194"/>
      <c r="EA104" s="194"/>
      <c r="EB104" s="194"/>
      <c r="EC104" s="194"/>
      <c r="ED104" s="194"/>
      <c r="EE104" s="194"/>
      <c r="EF104" s="194"/>
      <c r="EG104" s="194"/>
      <c r="EH104" s="194"/>
      <c r="EI104" s="194"/>
      <c r="EJ104" s="194"/>
      <c r="EK104" s="194"/>
      <c r="EL104" s="194"/>
      <c r="EM104" s="194"/>
      <c r="EN104" s="194"/>
      <c r="EO104" s="194"/>
      <c r="EP104" s="194"/>
      <c r="EQ104" s="194"/>
      <c r="ER104" s="194"/>
      <c r="ES104" s="1"/>
      <c r="ET104" s="196"/>
      <c r="EU104" s="194"/>
      <c r="EV104" s="194"/>
      <c r="EW104" s="194"/>
      <c r="EX104" s="194"/>
      <c r="EY104" s="194"/>
      <c r="EZ104" s="194"/>
      <c r="FA104" s="194"/>
      <c r="FB104" s="194"/>
      <c r="FC104" s="194"/>
      <c r="FD104" s="194"/>
      <c r="FE104" s="194"/>
      <c r="FF104" s="194"/>
      <c r="FG104" s="194"/>
      <c r="FH104" s="194"/>
      <c r="FI104" s="194"/>
      <c r="FJ104" s="194"/>
      <c r="FK104" s="194"/>
      <c r="FL104" s="194"/>
      <c r="FM104" s="194"/>
      <c r="FN104" s="194"/>
      <c r="FO104" s="194"/>
      <c r="FP104" s="194"/>
      <c r="FQ104" s="194"/>
      <c r="FR104" s="194"/>
      <c r="FS104" s="194"/>
      <c r="FT104" s="194"/>
      <c r="FU104" s="194"/>
      <c r="FV104" s="194"/>
      <c r="FW104" s="194"/>
      <c r="FX104" s="194"/>
      <c r="FY104" s="194"/>
      <c r="FZ104" s="1"/>
      <c r="GA104" s="196"/>
      <c r="GS104" s="1"/>
      <c r="GT104" s="196"/>
      <c r="GU104" s="1"/>
      <c r="GV104" s="196"/>
      <c r="HA104" s="1"/>
      <c r="HB104" s="196"/>
      <c r="HE104" s="1"/>
      <c r="HF104" s="196"/>
      <c r="HO104" s="1"/>
      <c r="HP104" s="196"/>
    </row>
    <row r="105" spans="1:243" x14ac:dyDescent="0.2">
      <c r="A105" s="194"/>
      <c r="B105" s="195"/>
      <c r="C105" s="1"/>
      <c r="D105" s="1"/>
      <c r="E105" s="1"/>
      <c r="F105" s="1"/>
      <c r="G105" s="1"/>
      <c r="H105" s="1"/>
      <c r="I105" s="1"/>
      <c r="J105" s="1"/>
      <c r="K105" s="1"/>
      <c r="L105" s="1"/>
      <c r="M105" s="1"/>
      <c r="N105" s="1"/>
      <c r="O105" s="1"/>
      <c r="P105" s="194"/>
      <c r="Q105" s="194"/>
      <c r="R105" s="194"/>
      <c r="S105" s="194"/>
      <c r="T105" s="194"/>
      <c r="U105" s="194"/>
      <c r="V105" s="194"/>
      <c r="W105" s="194"/>
      <c r="X105" s="194"/>
      <c r="Y105" s="194"/>
      <c r="Z105" s="194"/>
      <c r="AA105" s="194"/>
      <c r="AB105" s="194"/>
      <c r="AC105" s="194"/>
      <c r="AD105" s="194"/>
      <c r="AE105" s="194"/>
      <c r="AF105" s="196"/>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T105" s="194"/>
      <c r="BV105" s="194"/>
      <c r="BX105" s="194"/>
      <c r="BY105" s="194"/>
      <c r="BZ105" s="194"/>
      <c r="CA105" s="194"/>
      <c r="CB105" s="194"/>
      <c r="CC105" s="194"/>
      <c r="CD105" s="194"/>
      <c r="CE105" s="194"/>
      <c r="CF105" s="194"/>
      <c r="CG105" s="194"/>
      <c r="CH105" s="194"/>
      <c r="CI105" s="194"/>
      <c r="CJ105" s="194"/>
      <c r="CK105" s="194"/>
      <c r="CL105" s="194"/>
      <c r="CM105" s="194"/>
      <c r="CN105" s="194"/>
      <c r="CO105" s="194"/>
      <c r="CP105" s="194"/>
      <c r="CQ105" s="194"/>
      <c r="CS105" s="194"/>
      <c r="CX105" s="194"/>
      <c r="CY105" s="194"/>
      <c r="DB105" s="194"/>
      <c r="DD105" s="194"/>
      <c r="DE105" s="194"/>
      <c r="DG105" s="194"/>
      <c r="DK105" s="194"/>
      <c r="DL105" s="196"/>
      <c r="DM105" s="194"/>
      <c r="DN105" s="194"/>
      <c r="DO105" s="194"/>
      <c r="DP105" s="194"/>
      <c r="DQ105" s="194"/>
      <c r="DR105" s="194"/>
      <c r="DS105" s="194"/>
      <c r="DT105" s="194"/>
      <c r="DU105" s="194"/>
      <c r="DV105" s="194"/>
      <c r="DW105" s="194"/>
      <c r="DX105" s="194"/>
      <c r="DY105" s="194"/>
      <c r="DZ105" s="194"/>
      <c r="EA105" s="194"/>
      <c r="EB105" s="194"/>
      <c r="EC105" s="194"/>
      <c r="ED105" s="194"/>
      <c r="EE105" s="194"/>
      <c r="EF105" s="194"/>
      <c r="EG105" s="194"/>
      <c r="EH105" s="194"/>
      <c r="EI105" s="194"/>
      <c r="EJ105" s="194"/>
      <c r="EK105" s="194"/>
      <c r="EL105" s="194"/>
      <c r="EM105" s="194"/>
      <c r="EN105" s="194"/>
      <c r="EO105" s="194"/>
      <c r="EP105" s="194"/>
      <c r="EQ105" s="194"/>
      <c r="ER105" s="194"/>
      <c r="ES105" s="1"/>
      <c r="ET105" s="196"/>
      <c r="EV105" s="194"/>
      <c r="EW105" s="194"/>
      <c r="EX105" s="194"/>
      <c r="EY105" s="194"/>
      <c r="EZ105" s="194"/>
      <c r="FA105" s="194"/>
      <c r="FB105" s="194"/>
      <c r="FC105" s="194"/>
      <c r="FD105" s="194"/>
      <c r="FE105" s="194"/>
      <c r="FF105" s="194"/>
      <c r="FG105" s="194"/>
      <c r="FH105" s="194"/>
      <c r="FI105" s="194"/>
      <c r="FJ105" s="194"/>
      <c r="FK105" s="194"/>
      <c r="FL105" s="194"/>
      <c r="FM105" s="194"/>
      <c r="FO105" s="194"/>
      <c r="FP105" s="194"/>
      <c r="FQ105" s="194"/>
      <c r="FR105" s="194"/>
      <c r="FS105" s="194"/>
      <c r="FT105" s="194"/>
      <c r="FU105" s="194"/>
      <c r="FV105" s="194"/>
      <c r="FW105" s="194"/>
      <c r="FX105" s="194"/>
      <c r="FY105" s="194"/>
      <c r="FZ105" s="1"/>
      <c r="GA105" s="196"/>
      <c r="GW105" s="1"/>
      <c r="GX105" s="196"/>
      <c r="HE105" s="1"/>
      <c r="HF105" s="196"/>
      <c r="HO105" s="1"/>
      <c r="HP105" s="196"/>
    </row>
    <row r="106" spans="1:243" x14ac:dyDescent="0.2">
      <c r="A106" s="194"/>
      <c r="B106" s="195"/>
      <c r="C106" s="1"/>
      <c r="D106" s="1"/>
      <c r="E106" s="1"/>
      <c r="F106" s="1"/>
      <c r="G106" s="1"/>
      <c r="H106" s="1"/>
      <c r="I106" s="1"/>
      <c r="J106" s="1"/>
      <c r="K106" s="1"/>
      <c r="L106" s="1"/>
      <c r="M106" s="1"/>
      <c r="N106" s="1"/>
      <c r="O106" s="1"/>
      <c r="P106" s="194"/>
      <c r="Q106" s="194"/>
      <c r="R106" s="194"/>
      <c r="S106" s="194"/>
      <c r="T106" s="194"/>
      <c r="U106" s="194"/>
      <c r="V106" s="194"/>
      <c r="AB106" s="194"/>
      <c r="AC106" s="194"/>
      <c r="AD106" s="194"/>
      <c r="AE106" s="194"/>
      <c r="AF106" s="196"/>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4"/>
      <c r="BF106" s="194"/>
      <c r="BG106" s="194"/>
      <c r="BH106" s="194"/>
      <c r="BI106" s="194"/>
      <c r="BJ106" s="194"/>
      <c r="BK106" s="194"/>
      <c r="BL106" s="194"/>
      <c r="BM106" s="194"/>
      <c r="BN106" s="194"/>
      <c r="BO106" s="194"/>
      <c r="BP106" s="194"/>
      <c r="BQ106" s="194"/>
      <c r="BR106" s="194"/>
      <c r="BS106" s="194"/>
      <c r="BT106" s="194"/>
      <c r="BU106" s="194"/>
      <c r="BV106" s="194"/>
      <c r="BW106" s="194"/>
      <c r="BX106" s="194"/>
      <c r="BY106" s="194"/>
      <c r="BZ106" s="194"/>
      <c r="CA106" s="194"/>
      <c r="CB106" s="194"/>
      <c r="CC106" s="194"/>
      <c r="CD106" s="194"/>
      <c r="CE106" s="194"/>
      <c r="CF106" s="194"/>
      <c r="CG106" s="194"/>
      <c r="CH106" s="194"/>
      <c r="CI106" s="194"/>
      <c r="CJ106" s="194"/>
      <c r="CK106" s="194"/>
      <c r="CL106" s="194"/>
      <c r="CM106" s="194"/>
      <c r="CN106" s="194"/>
      <c r="CO106" s="194"/>
      <c r="CP106" s="194"/>
      <c r="CQ106" s="194"/>
      <c r="CR106" s="194"/>
      <c r="CS106" s="194"/>
      <c r="CT106" s="194"/>
      <c r="CU106" s="194"/>
      <c r="CV106" s="194"/>
      <c r="CW106" s="194"/>
      <c r="CX106" s="194"/>
      <c r="CY106" s="194"/>
      <c r="CZ106" s="194"/>
      <c r="DA106" s="194"/>
      <c r="DB106" s="194"/>
      <c r="DC106" s="194"/>
      <c r="DD106" s="194"/>
      <c r="DE106" s="194"/>
      <c r="DF106" s="194"/>
      <c r="DG106" s="194"/>
      <c r="DH106" s="194"/>
      <c r="DI106" s="194"/>
      <c r="DJ106" s="194"/>
      <c r="DK106" s="194"/>
      <c r="DL106" s="196"/>
      <c r="DM106" s="194"/>
      <c r="DN106" s="194"/>
      <c r="DO106" s="194"/>
      <c r="DP106" s="194"/>
      <c r="DQ106" s="194"/>
      <c r="DR106" s="194"/>
      <c r="DS106" s="194"/>
      <c r="DT106" s="194"/>
      <c r="DU106" s="194"/>
      <c r="DV106" s="194"/>
      <c r="DW106" s="194"/>
      <c r="DX106" s="194"/>
      <c r="DY106" s="194"/>
      <c r="DZ106" s="194"/>
      <c r="EA106" s="194"/>
      <c r="EB106" s="194"/>
      <c r="EC106" s="194"/>
      <c r="ED106" s="194"/>
      <c r="EE106" s="194"/>
      <c r="EF106" s="194"/>
      <c r="EG106" s="194"/>
      <c r="EH106" s="194"/>
      <c r="EI106" s="194"/>
      <c r="EJ106" s="194"/>
      <c r="EK106" s="194"/>
      <c r="EL106" s="194"/>
      <c r="EM106" s="194"/>
      <c r="EN106" s="194"/>
      <c r="EO106" s="194"/>
      <c r="EP106" s="194"/>
      <c r="EQ106" s="194"/>
      <c r="ER106" s="194"/>
      <c r="ES106" s="1"/>
      <c r="ET106" s="196"/>
      <c r="EU106" s="194"/>
      <c r="EV106" s="194"/>
      <c r="EW106" s="194"/>
      <c r="EX106" s="194"/>
      <c r="EY106" s="194"/>
      <c r="EZ106" s="194"/>
      <c r="FA106" s="194"/>
      <c r="FB106" s="194"/>
      <c r="FC106" s="194"/>
      <c r="FD106" s="194"/>
      <c r="FE106" s="194"/>
      <c r="FF106" s="194"/>
      <c r="FG106" s="194"/>
      <c r="FH106" s="194"/>
      <c r="FI106" s="194"/>
      <c r="FJ106" s="194"/>
      <c r="FK106" s="194"/>
      <c r="FL106" s="194"/>
      <c r="FM106" s="194"/>
      <c r="FN106" s="194"/>
      <c r="FO106" s="194"/>
      <c r="FP106" s="194"/>
      <c r="FQ106" s="194"/>
      <c r="FR106" s="194"/>
      <c r="FS106" s="194"/>
      <c r="FT106" s="194"/>
      <c r="FU106" s="194"/>
      <c r="FV106" s="194"/>
      <c r="FW106" s="194"/>
      <c r="FX106" s="194"/>
      <c r="FY106" s="194"/>
      <c r="FZ106" s="1"/>
      <c r="GA106" s="196"/>
      <c r="GM106" s="1"/>
      <c r="GN106" s="196"/>
      <c r="HI106" s="1"/>
      <c r="HJ106" s="196"/>
      <c r="HO106" s="1"/>
      <c r="HP106" s="196"/>
    </row>
    <row r="107" spans="1:243" x14ac:dyDescent="0.2">
      <c r="A107" s="194"/>
      <c r="B107" s="195"/>
      <c r="C107" s="1"/>
      <c r="D107" s="1"/>
      <c r="E107" s="1"/>
      <c r="F107" s="1"/>
      <c r="G107" s="1"/>
      <c r="H107" s="1"/>
      <c r="I107" s="1"/>
      <c r="J107" s="1"/>
      <c r="K107" s="1"/>
      <c r="L107" s="1"/>
      <c r="M107" s="1"/>
      <c r="N107" s="1"/>
      <c r="O107" s="1"/>
      <c r="P107" s="194"/>
      <c r="Q107" s="194"/>
      <c r="R107" s="194"/>
      <c r="S107" s="194"/>
      <c r="T107" s="194"/>
      <c r="U107" s="194"/>
      <c r="V107" s="194"/>
      <c r="W107" s="194"/>
      <c r="X107" s="194"/>
      <c r="Y107" s="194"/>
      <c r="Z107" s="194"/>
      <c r="AA107" s="194"/>
      <c r="AB107" s="194"/>
      <c r="AC107" s="194"/>
      <c r="AD107" s="194"/>
      <c r="AE107" s="194"/>
      <c r="AF107" s="196"/>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194"/>
      <c r="CP107" s="194"/>
      <c r="CQ107" s="194"/>
      <c r="CR107" s="194"/>
      <c r="CS107" s="194"/>
      <c r="CT107" s="194"/>
      <c r="CU107" s="194"/>
      <c r="CV107" s="194"/>
      <c r="CW107" s="194"/>
      <c r="CX107" s="194"/>
      <c r="CY107" s="194"/>
      <c r="CZ107" s="194"/>
      <c r="DA107" s="194"/>
      <c r="DB107" s="194"/>
      <c r="DC107" s="194"/>
      <c r="DD107" s="194"/>
      <c r="DE107" s="194"/>
      <c r="DF107" s="194"/>
      <c r="DG107" s="194"/>
      <c r="DH107" s="194"/>
      <c r="DI107" s="194"/>
      <c r="DJ107" s="194"/>
      <c r="DK107" s="194"/>
      <c r="DL107" s="196"/>
      <c r="DM107" s="194"/>
      <c r="DN107" s="194"/>
      <c r="DO107" s="194"/>
      <c r="DP107" s="194"/>
      <c r="DQ107" s="194"/>
      <c r="DR107" s="194"/>
      <c r="DS107" s="194"/>
      <c r="DT107" s="194"/>
      <c r="DU107" s="194"/>
      <c r="DV107" s="194"/>
      <c r="DW107" s="194"/>
      <c r="DX107" s="194"/>
      <c r="DY107" s="194"/>
      <c r="DZ107" s="194"/>
      <c r="EA107" s="194"/>
      <c r="EB107" s="194"/>
      <c r="EC107" s="194"/>
      <c r="ED107" s="194"/>
      <c r="EE107" s="194"/>
      <c r="EF107" s="194"/>
      <c r="EG107" s="194"/>
      <c r="EH107" s="194"/>
      <c r="EI107" s="194"/>
      <c r="EJ107" s="194"/>
      <c r="EK107" s="194"/>
      <c r="EL107" s="194"/>
      <c r="EM107" s="194"/>
      <c r="EN107" s="194"/>
      <c r="EO107" s="194"/>
      <c r="EP107" s="194"/>
      <c r="EQ107" s="194"/>
      <c r="ER107" s="194"/>
      <c r="ES107" s="1"/>
      <c r="ET107" s="196"/>
      <c r="EU107" s="194"/>
      <c r="EV107" s="194"/>
      <c r="EW107" s="194"/>
      <c r="EX107" s="194"/>
      <c r="EY107" s="194"/>
      <c r="EZ107" s="194"/>
      <c r="FA107" s="194"/>
      <c r="FB107" s="194"/>
      <c r="FC107" s="194"/>
      <c r="FD107" s="194"/>
      <c r="FE107" s="194"/>
      <c r="FF107" s="194"/>
      <c r="FG107" s="194"/>
      <c r="FH107" s="194"/>
      <c r="FI107" s="194"/>
      <c r="FJ107" s="194"/>
      <c r="FK107" s="194"/>
      <c r="FL107" s="194"/>
      <c r="FM107" s="194"/>
      <c r="FN107" s="194"/>
      <c r="FO107" s="194"/>
      <c r="FP107" s="194"/>
      <c r="FQ107" s="194"/>
      <c r="FR107" s="194"/>
      <c r="FS107" s="194"/>
      <c r="FT107" s="194"/>
      <c r="FU107" s="194"/>
      <c r="FV107" s="194"/>
      <c r="FW107" s="194"/>
      <c r="FX107" s="194"/>
      <c r="FY107" s="194"/>
      <c r="FZ107" s="1"/>
      <c r="GA107" s="196"/>
      <c r="GY107" s="1"/>
      <c r="GZ107" s="196"/>
      <c r="HG107" s="1"/>
      <c r="HH107" s="196"/>
      <c r="HO107" s="1"/>
      <c r="HP107" s="196"/>
      <c r="HQ107" s="194"/>
    </row>
    <row r="108" spans="1:243" x14ac:dyDescent="0.2">
      <c r="A108" s="194"/>
      <c r="B108" s="195"/>
      <c r="C108" s="1"/>
      <c r="D108" s="1"/>
      <c r="E108" s="1"/>
      <c r="F108" s="1"/>
      <c r="G108" s="1"/>
      <c r="H108" s="1"/>
      <c r="I108" s="1"/>
      <c r="J108" s="1"/>
      <c r="K108" s="1"/>
      <c r="L108" s="1"/>
      <c r="M108" s="1"/>
      <c r="N108" s="1"/>
      <c r="O108" s="1"/>
      <c r="P108" s="194"/>
      <c r="Q108" s="194"/>
      <c r="R108" s="194"/>
      <c r="S108" s="194"/>
      <c r="T108" s="194"/>
      <c r="U108" s="194"/>
      <c r="V108" s="194"/>
      <c r="W108" s="194"/>
      <c r="X108" s="194"/>
      <c r="Y108" s="194"/>
      <c r="Z108" s="194"/>
      <c r="AA108" s="194"/>
      <c r="AB108" s="194"/>
      <c r="AC108" s="194"/>
      <c r="AD108" s="194"/>
      <c r="AE108" s="194"/>
      <c r="AF108" s="196"/>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S108" s="194"/>
      <c r="CT108" s="194"/>
      <c r="CU108" s="194"/>
      <c r="CV108" s="194"/>
      <c r="CX108" s="194"/>
      <c r="CY108" s="194"/>
      <c r="CZ108" s="194"/>
      <c r="DA108" s="194"/>
      <c r="DB108" s="194"/>
      <c r="DC108" s="194"/>
      <c r="DD108" s="194"/>
      <c r="DE108" s="194"/>
      <c r="DF108" s="194"/>
      <c r="DG108" s="194"/>
      <c r="DH108" s="194"/>
      <c r="DI108" s="194"/>
      <c r="DJ108" s="194"/>
      <c r="DK108" s="194"/>
      <c r="DL108" s="196"/>
      <c r="DM108" s="194"/>
      <c r="DN108" s="194"/>
      <c r="DO108" s="194"/>
      <c r="DP108" s="194"/>
      <c r="DQ108" s="194"/>
      <c r="DR108" s="194"/>
      <c r="DS108" s="194"/>
      <c r="DT108" s="194"/>
      <c r="DU108" s="194"/>
      <c r="DV108" s="194"/>
      <c r="DW108" s="194"/>
      <c r="DX108" s="194"/>
      <c r="DY108" s="194"/>
      <c r="DZ108" s="194"/>
      <c r="EA108" s="194"/>
      <c r="EB108" s="194"/>
      <c r="EC108" s="194"/>
      <c r="ED108" s="194"/>
      <c r="EE108" s="194"/>
      <c r="EF108" s="194"/>
      <c r="EG108" s="194"/>
      <c r="EH108" s="194"/>
      <c r="EI108" s="194"/>
      <c r="EJ108" s="194"/>
      <c r="EK108" s="194"/>
      <c r="EL108" s="194"/>
      <c r="EM108" s="194"/>
      <c r="EN108" s="194"/>
      <c r="EO108" s="194"/>
      <c r="EP108" s="194"/>
      <c r="EQ108" s="194"/>
      <c r="ER108" s="194"/>
      <c r="ES108" s="1"/>
      <c r="ET108" s="196"/>
      <c r="EU108" s="194"/>
      <c r="EV108" s="194"/>
      <c r="EW108" s="194"/>
      <c r="EX108" s="194"/>
      <c r="EY108" s="194"/>
      <c r="EZ108" s="194"/>
      <c r="FA108" s="194"/>
      <c r="FB108" s="194"/>
      <c r="FC108" s="194"/>
      <c r="FE108" s="194"/>
      <c r="FF108" s="194"/>
      <c r="FG108" s="194"/>
      <c r="FH108" s="194"/>
      <c r="FI108" s="194"/>
      <c r="FJ108" s="194"/>
      <c r="FK108" s="194"/>
      <c r="FL108" s="194"/>
      <c r="FM108" s="194"/>
      <c r="FN108" s="194"/>
      <c r="FO108" s="194"/>
      <c r="FP108" s="194"/>
      <c r="FQ108" s="194"/>
      <c r="FR108" s="194"/>
      <c r="FS108" s="194"/>
      <c r="FT108" s="194"/>
      <c r="FU108" s="194"/>
      <c r="FV108" s="194"/>
      <c r="FW108" s="194"/>
      <c r="FX108" s="194"/>
      <c r="FY108" s="194"/>
      <c r="FZ108" s="1"/>
      <c r="GA108" s="196"/>
      <c r="GE108" s="1"/>
      <c r="GF108" s="196"/>
      <c r="GG108" s="1"/>
      <c r="GH108" s="196"/>
      <c r="GU108" s="1"/>
      <c r="GV108" s="196"/>
      <c r="HG108" s="1"/>
      <c r="HH108" s="196"/>
      <c r="HO108" s="1"/>
      <c r="HP108" s="196"/>
    </row>
    <row r="109" spans="1:243" x14ac:dyDescent="0.2">
      <c r="A109" s="194"/>
      <c r="B109" s="195"/>
      <c r="C109" s="1"/>
      <c r="D109" s="1"/>
      <c r="E109" s="1"/>
      <c r="F109" s="1"/>
      <c r="G109" s="1"/>
      <c r="H109" s="1"/>
      <c r="I109" s="1"/>
      <c r="J109" s="1"/>
      <c r="K109" s="1"/>
      <c r="L109" s="1"/>
      <c r="M109" s="1"/>
      <c r="N109" s="1"/>
      <c r="O109" s="1"/>
      <c r="P109" s="194"/>
      <c r="Q109" s="194"/>
      <c r="R109" s="194"/>
      <c r="S109" s="194"/>
      <c r="X109" s="194"/>
      <c r="AB109" s="194"/>
      <c r="AC109" s="194"/>
      <c r="AD109" s="194"/>
      <c r="AE109" s="194"/>
      <c r="AF109" s="196"/>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H109" s="194"/>
      <c r="BN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6"/>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c r="EI109" s="194"/>
      <c r="EJ109" s="194"/>
      <c r="EK109" s="194"/>
      <c r="EL109" s="194"/>
      <c r="EM109" s="194"/>
      <c r="EN109" s="194"/>
      <c r="EO109" s="194"/>
      <c r="EP109" s="194"/>
      <c r="EQ109" s="194"/>
      <c r="ER109" s="194"/>
      <c r="ES109" s="1"/>
      <c r="ET109" s="196"/>
      <c r="EU109" s="194"/>
      <c r="EV109" s="194"/>
      <c r="EW109" s="194"/>
      <c r="EX109" s="194"/>
      <c r="EY109" s="194"/>
      <c r="EZ109" s="194"/>
      <c r="FA109" s="194"/>
      <c r="FB109" s="194"/>
      <c r="FC109" s="194"/>
      <c r="FD109" s="194"/>
      <c r="FE109" s="194"/>
      <c r="FF109" s="194"/>
      <c r="FG109" s="194"/>
      <c r="FH109" s="194"/>
      <c r="FI109" s="194"/>
      <c r="FJ109" s="194"/>
      <c r="FK109" s="194"/>
      <c r="FL109" s="194"/>
      <c r="FM109" s="194"/>
      <c r="FN109" s="194"/>
      <c r="FO109" s="194"/>
      <c r="FP109" s="194"/>
      <c r="FQ109" s="194"/>
      <c r="FR109" s="194"/>
      <c r="FS109" s="194"/>
      <c r="FT109" s="194"/>
      <c r="FU109" s="194"/>
      <c r="FV109" s="194"/>
      <c r="FW109" s="194"/>
      <c r="FX109" s="194"/>
      <c r="FY109" s="194"/>
      <c r="FZ109" s="1"/>
      <c r="GA109" s="196"/>
      <c r="GS109" s="1"/>
      <c r="GT109" s="196"/>
      <c r="HA109" s="1"/>
      <c r="HB109" s="196"/>
      <c r="HE109" s="1"/>
      <c r="HF109" s="196"/>
      <c r="HG109" s="1"/>
      <c r="HH109" s="196"/>
      <c r="HO109" s="1"/>
      <c r="HP109" s="196"/>
    </row>
    <row r="110" spans="1:243" x14ac:dyDescent="0.2">
      <c r="A110" s="194"/>
      <c r="B110" s="195"/>
      <c r="C110" s="1"/>
      <c r="D110" s="1"/>
      <c r="E110" s="1"/>
      <c r="F110" s="1"/>
      <c r="G110" s="1"/>
      <c r="H110" s="1"/>
      <c r="I110" s="1"/>
      <c r="J110" s="1"/>
      <c r="K110" s="1"/>
      <c r="L110" s="1"/>
      <c r="M110" s="1"/>
      <c r="N110" s="1"/>
      <c r="O110" s="1"/>
      <c r="P110" s="194"/>
      <c r="Q110" s="194"/>
      <c r="R110" s="194"/>
      <c r="S110" s="194"/>
      <c r="T110" s="194"/>
      <c r="U110" s="194"/>
      <c r="V110" s="194"/>
      <c r="W110" s="194"/>
      <c r="X110" s="194"/>
      <c r="Y110" s="194"/>
      <c r="Z110" s="194"/>
      <c r="AA110" s="194"/>
      <c r="AB110" s="194"/>
      <c r="AC110" s="194"/>
      <c r="AD110" s="194"/>
      <c r="AE110" s="194"/>
      <c r="AF110" s="196"/>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V110" s="194"/>
      <c r="BX110" s="194"/>
      <c r="BY110" s="194"/>
      <c r="BZ110" s="194"/>
      <c r="CA110" s="194"/>
      <c r="CB110" s="194"/>
      <c r="CC110" s="194"/>
      <c r="CG110" s="194"/>
      <c r="CH110" s="194"/>
      <c r="CI110" s="194"/>
      <c r="CJ110" s="194"/>
      <c r="CK110" s="194"/>
      <c r="CL110" s="194"/>
      <c r="CM110" s="194"/>
      <c r="CN110" s="194"/>
      <c r="CO110" s="194"/>
      <c r="CP110" s="194"/>
      <c r="CQ110" s="194"/>
      <c r="CR110" s="194"/>
      <c r="CS110" s="194"/>
      <c r="CT110" s="194"/>
      <c r="CU110" s="194"/>
      <c r="CV110" s="194"/>
      <c r="CW110" s="194"/>
      <c r="CX110" s="194"/>
      <c r="CY110" s="194"/>
      <c r="CZ110" s="194"/>
      <c r="DA110" s="194"/>
      <c r="DB110" s="194"/>
      <c r="DC110" s="194"/>
      <c r="DD110" s="194"/>
      <c r="DE110" s="194"/>
      <c r="DF110" s="194"/>
      <c r="DG110" s="194"/>
      <c r="DH110" s="194"/>
      <c r="DI110" s="194"/>
      <c r="DJ110" s="194"/>
      <c r="DK110" s="194"/>
      <c r="DL110" s="196"/>
      <c r="DM110" s="194"/>
      <c r="DN110" s="194"/>
      <c r="DO110" s="194"/>
      <c r="DP110" s="194"/>
      <c r="DQ110" s="194"/>
      <c r="DR110" s="194"/>
      <c r="DS110" s="194"/>
      <c r="DT110" s="194"/>
      <c r="DU110" s="194"/>
      <c r="DV110" s="194"/>
      <c r="DW110" s="194"/>
      <c r="DX110" s="194"/>
      <c r="DY110" s="194"/>
      <c r="DZ110" s="194"/>
      <c r="EA110" s="194"/>
      <c r="EB110" s="194"/>
      <c r="EC110" s="194"/>
      <c r="ED110" s="194"/>
      <c r="EE110" s="194"/>
      <c r="EF110" s="194"/>
      <c r="EG110" s="194"/>
      <c r="EH110" s="194"/>
      <c r="EI110" s="194"/>
      <c r="EJ110" s="194"/>
      <c r="EK110" s="194"/>
      <c r="EL110" s="194"/>
      <c r="EM110" s="194"/>
      <c r="EN110" s="194"/>
      <c r="EO110" s="194"/>
      <c r="EP110" s="194"/>
      <c r="EQ110" s="194"/>
      <c r="ER110" s="194"/>
      <c r="ES110" s="1"/>
      <c r="ET110" s="196"/>
      <c r="EU110" s="194"/>
      <c r="EV110" s="194"/>
      <c r="EW110" s="194"/>
      <c r="EX110" s="194"/>
      <c r="EY110" s="194"/>
      <c r="EZ110" s="194"/>
      <c r="FA110" s="194"/>
      <c r="FB110" s="194"/>
      <c r="FC110" s="194"/>
      <c r="FD110" s="194"/>
      <c r="FE110" s="194"/>
      <c r="FF110" s="194"/>
      <c r="FG110" s="194"/>
      <c r="FH110" s="194"/>
      <c r="FI110" s="194"/>
      <c r="FJ110" s="194"/>
      <c r="FK110" s="194"/>
      <c r="FL110" s="194"/>
      <c r="FM110" s="194"/>
      <c r="FN110" s="194"/>
      <c r="FO110" s="194"/>
      <c r="FP110" s="194"/>
      <c r="FQ110" s="194"/>
      <c r="FR110" s="194"/>
      <c r="FS110" s="194"/>
      <c r="FT110" s="194"/>
      <c r="FU110" s="194"/>
      <c r="FV110" s="194"/>
      <c r="FW110" s="194"/>
      <c r="FX110" s="194"/>
      <c r="FY110" s="194"/>
      <c r="FZ110" s="1"/>
      <c r="GA110" s="196"/>
      <c r="GW110" s="1"/>
      <c r="GX110" s="196"/>
      <c r="HA110" s="1"/>
      <c r="HB110" s="196"/>
      <c r="HE110" s="1"/>
      <c r="HF110" s="196"/>
      <c r="HO110" s="1"/>
      <c r="HP110" s="196"/>
      <c r="HX110" s="1"/>
      <c r="HY110" s="196"/>
      <c r="HZ110" s="1"/>
      <c r="IA110" s="196"/>
      <c r="IB110" s="1"/>
      <c r="IC110" s="196"/>
    </row>
    <row r="111" spans="1:243" x14ac:dyDescent="0.2">
      <c r="A111" s="194"/>
      <c r="B111" s="195"/>
      <c r="C111" s="1"/>
      <c r="D111" s="1"/>
      <c r="E111" s="1"/>
      <c r="F111" s="1"/>
      <c r="G111" s="1"/>
      <c r="H111" s="1"/>
      <c r="I111" s="1"/>
      <c r="J111" s="1"/>
      <c r="K111" s="1"/>
      <c r="L111" s="1"/>
      <c r="M111" s="1"/>
      <c r="N111" s="1"/>
      <c r="O111" s="1"/>
      <c r="P111" s="194"/>
      <c r="Q111" s="194"/>
      <c r="R111" s="194"/>
      <c r="S111" s="194"/>
      <c r="T111" s="194"/>
      <c r="U111" s="194"/>
      <c r="V111" s="194"/>
      <c r="W111" s="194"/>
      <c r="X111" s="194"/>
      <c r="Y111" s="194"/>
      <c r="Z111" s="194"/>
      <c r="AA111" s="194"/>
      <c r="AB111" s="194"/>
      <c r="AC111" s="194"/>
      <c r="AD111" s="194"/>
      <c r="AE111" s="194"/>
      <c r="AF111" s="196"/>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c r="CA111" s="194"/>
      <c r="CB111" s="194"/>
      <c r="CC111" s="194"/>
      <c r="CD111" s="194"/>
      <c r="CE111" s="194"/>
      <c r="CF111" s="194"/>
      <c r="CG111" s="194"/>
      <c r="CH111" s="194"/>
      <c r="CI111" s="194"/>
      <c r="CJ111" s="194"/>
      <c r="CK111" s="194"/>
      <c r="CL111" s="194"/>
      <c r="CM111" s="194"/>
      <c r="CN111" s="194"/>
      <c r="CO111" s="194"/>
      <c r="CP111" s="194"/>
      <c r="CQ111" s="194"/>
      <c r="CR111" s="194"/>
      <c r="CS111" s="194"/>
      <c r="CT111" s="194"/>
      <c r="CU111" s="194"/>
      <c r="CV111" s="194"/>
      <c r="CW111" s="194"/>
      <c r="CX111" s="194"/>
      <c r="CY111" s="194"/>
      <c r="CZ111" s="194"/>
      <c r="DA111" s="194"/>
      <c r="DB111" s="194"/>
      <c r="DC111" s="194"/>
      <c r="DD111" s="194"/>
      <c r="DE111" s="194"/>
      <c r="DF111" s="194"/>
      <c r="DG111" s="194"/>
      <c r="DH111" s="194"/>
      <c r="DI111" s="194"/>
      <c r="DJ111" s="194"/>
      <c r="DK111" s="194"/>
      <c r="DL111" s="196"/>
      <c r="DM111" s="194"/>
      <c r="DN111" s="194"/>
      <c r="DO111" s="194"/>
      <c r="DP111" s="194"/>
      <c r="DQ111" s="194"/>
      <c r="DR111" s="194"/>
      <c r="DS111" s="194"/>
      <c r="DT111" s="194"/>
      <c r="DU111" s="194"/>
      <c r="DV111" s="194"/>
      <c r="DW111" s="194"/>
      <c r="DX111" s="194"/>
      <c r="DY111" s="194"/>
      <c r="DZ111" s="194"/>
      <c r="EA111" s="194"/>
      <c r="EB111" s="194"/>
      <c r="EC111" s="194"/>
      <c r="ED111" s="194"/>
      <c r="EE111" s="194"/>
      <c r="EF111" s="194"/>
      <c r="EG111" s="194"/>
      <c r="EH111" s="194"/>
      <c r="EI111" s="194"/>
      <c r="EJ111" s="194"/>
      <c r="EK111" s="194"/>
      <c r="EL111" s="194"/>
      <c r="EM111" s="194"/>
      <c r="EN111" s="194"/>
      <c r="EO111" s="194"/>
      <c r="EP111" s="194"/>
      <c r="EQ111" s="194"/>
      <c r="ER111" s="194"/>
      <c r="ES111" s="1"/>
      <c r="ET111" s="196"/>
      <c r="EU111" s="194"/>
      <c r="EV111" s="194"/>
      <c r="EW111" s="194"/>
      <c r="EX111" s="194"/>
      <c r="EY111" s="194"/>
      <c r="EZ111" s="194"/>
      <c r="FA111" s="194"/>
      <c r="FB111" s="194"/>
      <c r="FC111" s="194"/>
      <c r="FD111" s="194"/>
      <c r="FE111" s="194"/>
      <c r="FF111" s="194"/>
      <c r="FG111" s="194"/>
      <c r="FH111" s="194"/>
      <c r="FI111" s="194"/>
      <c r="FJ111" s="194"/>
      <c r="FK111" s="194"/>
      <c r="FL111" s="194"/>
      <c r="FM111" s="194"/>
      <c r="FN111" s="194"/>
      <c r="FO111" s="194"/>
      <c r="FP111" s="194"/>
      <c r="FQ111" s="194"/>
      <c r="FR111" s="194"/>
      <c r="FS111" s="194"/>
      <c r="FT111" s="194"/>
      <c r="FU111" s="194"/>
      <c r="FV111" s="194"/>
      <c r="FW111" s="194"/>
      <c r="FX111" s="194"/>
      <c r="FY111" s="194"/>
      <c r="FZ111" s="1"/>
      <c r="GA111" s="196"/>
      <c r="GE111" s="1"/>
      <c r="GF111" s="196"/>
      <c r="GG111" s="1"/>
      <c r="GH111" s="196"/>
      <c r="GS111" s="1"/>
      <c r="GT111" s="196"/>
      <c r="GU111" s="1"/>
      <c r="GV111" s="196"/>
      <c r="HA111" s="1"/>
      <c r="HB111" s="196"/>
      <c r="HE111" s="1"/>
      <c r="HF111" s="196"/>
      <c r="HO111" s="1"/>
      <c r="HP111" s="196"/>
      <c r="ID111" s="1"/>
      <c r="IE111" s="196"/>
    </row>
    <row r="112" spans="1:243" x14ac:dyDescent="0.2">
      <c r="A112" s="194"/>
      <c r="B112" s="195"/>
      <c r="C112" s="1"/>
      <c r="D112" s="1"/>
      <c r="E112" s="1"/>
      <c r="F112" s="1"/>
      <c r="G112" s="1"/>
      <c r="H112" s="1"/>
      <c r="I112" s="1"/>
      <c r="J112" s="1"/>
      <c r="K112" s="1"/>
      <c r="L112" s="1"/>
      <c r="M112" s="1"/>
      <c r="N112" s="1"/>
      <c r="O112" s="1"/>
      <c r="P112" s="194"/>
      <c r="Q112" s="194"/>
      <c r="R112" s="194"/>
      <c r="S112" s="194"/>
      <c r="T112" s="194"/>
      <c r="U112" s="194"/>
      <c r="V112" s="194"/>
      <c r="W112" s="194"/>
      <c r="X112" s="194"/>
      <c r="Y112" s="194"/>
      <c r="Z112" s="194"/>
      <c r="AA112" s="194"/>
      <c r="AB112" s="194"/>
      <c r="AC112" s="194"/>
      <c r="AD112" s="194"/>
      <c r="AE112" s="194"/>
      <c r="AF112" s="196"/>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4"/>
      <c r="BR112" s="194"/>
      <c r="BS112" s="194"/>
      <c r="BT112" s="194"/>
      <c r="BU112" s="194"/>
      <c r="BV112" s="194"/>
      <c r="BW112" s="194"/>
      <c r="BX112" s="194"/>
      <c r="BY112" s="194"/>
      <c r="BZ112" s="194"/>
      <c r="CA112" s="194"/>
      <c r="CB112" s="194"/>
      <c r="CC112" s="194"/>
      <c r="CD112" s="194"/>
      <c r="CE112" s="194"/>
      <c r="CF112" s="194"/>
      <c r="CG112" s="194"/>
      <c r="CH112" s="194"/>
      <c r="CI112" s="194"/>
      <c r="CJ112" s="194"/>
      <c r="CK112" s="194"/>
      <c r="CL112" s="194"/>
      <c r="CM112" s="194"/>
      <c r="CN112" s="194"/>
      <c r="CO112" s="194"/>
      <c r="CP112" s="194"/>
      <c r="CQ112" s="194"/>
      <c r="CR112" s="194"/>
      <c r="CS112" s="194"/>
      <c r="CT112" s="194"/>
      <c r="CU112" s="194"/>
      <c r="CV112" s="194"/>
      <c r="CW112" s="194"/>
      <c r="CX112" s="194"/>
      <c r="CY112" s="194"/>
      <c r="CZ112" s="194"/>
      <c r="DA112" s="194"/>
      <c r="DB112" s="194"/>
      <c r="DC112" s="194"/>
      <c r="DD112" s="194"/>
      <c r="DE112" s="194"/>
      <c r="DF112" s="194"/>
      <c r="DG112" s="194"/>
      <c r="DH112" s="194"/>
      <c r="DI112" s="194"/>
      <c r="DJ112" s="194"/>
      <c r="DK112" s="194"/>
      <c r="DL112" s="196"/>
      <c r="DM112" s="194"/>
      <c r="DN112" s="194"/>
      <c r="DO112" s="194"/>
      <c r="DP112" s="194"/>
      <c r="DQ112" s="194"/>
      <c r="DR112" s="194"/>
      <c r="DS112" s="194"/>
      <c r="DT112" s="194"/>
      <c r="DU112" s="194"/>
      <c r="DV112" s="194"/>
      <c r="DW112" s="194"/>
      <c r="DX112" s="194"/>
      <c r="DY112" s="194"/>
      <c r="DZ112" s="194"/>
      <c r="EA112" s="194"/>
      <c r="EB112" s="194"/>
      <c r="EC112" s="194"/>
      <c r="ED112" s="194"/>
      <c r="EE112" s="194"/>
      <c r="EF112" s="194"/>
      <c r="EG112" s="194"/>
      <c r="EH112" s="194"/>
      <c r="EI112" s="194"/>
      <c r="EJ112" s="194"/>
      <c r="EK112" s="194"/>
      <c r="EL112" s="194"/>
      <c r="EM112" s="194"/>
      <c r="EN112" s="194"/>
      <c r="EO112" s="194"/>
      <c r="EP112" s="194"/>
      <c r="EQ112" s="194"/>
      <c r="ER112" s="194"/>
      <c r="ES112" s="1"/>
      <c r="ET112" s="196"/>
      <c r="EU112" s="194"/>
      <c r="EV112" s="194"/>
      <c r="EW112" s="194"/>
      <c r="EX112" s="194"/>
      <c r="EY112" s="194"/>
      <c r="EZ112" s="194"/>
      <c r="FA112" s="194"/>
      <c r="FB112" s="194"/>
      <c r="FC112" s="194"/>
      <c r="FD112" s="194"/>
      <c r="FE112" s="194"/>
      <c r="FF112" s="194"/>
      <c r="FG112" s="194"/>
      <c r="FH112" s="194"/>
      <c r="FI112" s="194"/>
      <c r="FJ112" s="194"/>
      <c r="FK112" s="194"/>
      <c r="FL112" s="194"/>
      <c r="FM112" s="194"/>
      <c r="FN112" s="194"/>
      <c r="FO112" s="194"/>
      <c r="FP112" s="194"/>
      <c r="FQ112" s="194"/>
      <c r="FR112" s="194"/>
      <c r="FS112" s="194"/>
      <c r="FT112" s="194"/>
      <c r="FU112" s="194"/>
      <c r="FV112" s="194"/>
      <c r="FW112" s="194"/>
      <c r="FX112" s="194"/>
      <c r="FY112" s="194"/>
      <c r="FZ112" s="1"/>
      <c r="GA112" s="196"/>
      <c r="GE112" s="1"/>
      <c r="GF112" s="196"/>
      <c r="GU112" s="1"/>
      <c r="GV112" s="196"/>
      <c r="HA112" s="1"/>
      <c r="HB112" s="196"/>
      <c r="HO112" s="1"/>
      <c r="HP112" s="196"/>
      <c r="HQ112" s="194"/>
      <c r="HR112" s="194"/>
      <c r="HS112" s="194"/>
      <c r="HT112" s="194"/>
    </row>
    <row r="113" spans="1:243" x14ac:dyDescent="0.2">
      <c r="A113" s="194"/>
      <c r="B113" s="195"/>
      <c r="C113" s="1"/>
      <c r="D113" s="1"/>
      <c r="E113" s="1"/>
      <c r="F113" s="1"/>
      <c r="G113" s="1"/>
      <c r="H113" s="1"/>
      <c r="I113" s="1"/>
      <c r="J113" s="1"/>
      <c r="K113" s="1"/>
      <c r="L113" s="1"/>
      <c r="M113" s="1"/>
      <c r="N113" s="1"/>
      <c r="O113" s="1"/>
      <c r="P113" s="194"/>
      <c r="Q113" s="194"/>
      <c r="R113" s="194"/>
      <c r="S113" s="194"/>
      <c r="W113" s="194"/>
      <c r="AB113" s="194"/>
      <c r="AC113" s="194"/>
      <c r="AD113" s="194"/>
      <c r="AE113" s="194"/>
      <c r="AF113" s="196"/>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4"/>
      <c r="BR113" s="194"/>
      <c r="BS113" s="194"/>
      <c r="BT113" s="194"/>
      <c r="BU113" s="194"/>
      <c r="BV113" s="194"/>
      <c r="BW113" s="194"/>
      <c r="BX113" s="194"/>
      <c r="BY113" s="194"/>
      <c r="BZ113" s="194"/>
      <c r="CA113" s="194"/>
      <c r="CB113" s="194"/>
      <c r="CC113" s="194"/>
      <c r="CD113" s="194"/>
      <c r="CE113" s="194"/>
      <c r="CF113" s="194"/>
      <c r="CG113" s="194"/>
      <c r="CH113" s="194"/>
      <c r="CI113" s="194"/>
      <c r="CJ113" s="194"/>
      <c r="CK113" s="194"/>
      <c r="CL113" s="194"/>
      <c r="CM113" s="194"/>
      <c r="CN113" s="194"/>
      <c r="CO113" s="194"/>
      <c r="CP113" s="194"/>
      <c r="CQ113" s="194"/>
      <c r="CS113" s="194"/>
      <c r="CT113" s="194"/>
      <c r="CU113" s="194"/>
      <c r="CV113" s="194"/>
      <c r="CW113" s="194"/>
      <c r="CX113" s="194"/>
      <c r="CY113" s="194"/>
      <c r="CZ113" s="194"/>
      <c r="DA113" s="194"/>
      <c r="DB113" s="194"/>
      <c r="DC113" s="194"/>
      <c r="DD113" s="194"/>
      <c r="DE113" s="194"/>
      <c r="DF113" s="194"/>
      <c r="DG113" s="194"/>
      <c r="DH113" s="194"/>
      <c r="DI113" s="194"/>
      <c r="DJ113" s="194"/>
      <c r="DK113" s="194"/>
      <c r="DL113" s="196"/>
      <c r="DM113" s="194"/>
      <c r="DN113" s="194"/>
      <c r="DO113" s="194"/>
      <c r="DP113" s="194"/>
      <c r="DQ113" s="194"/>
      <c r="DR113" s="194"/>
      <c r="DS113" s="194"/>
      <c r="DT113" s="194"/>
      <c r="DU113" s="194"/>
      <c r="DV113" s="194"/>
      <c r="DW113" s="194"/>
      <c r="DX113" s="194"/>
      <c r="DY113" s="194"/>
      <c r="DZ113" s="194"/>
      <c r="EA113" s="194"/>
      <c r="EB113" s="194"/>
      <c r="EC113" s="194"/>
      <c r="ED113" s="194"/>
      <c r="EE113" s="194"/>
      <c r="EF113" s="194"/>
      <c r="EG113" s="194"/>
      <c r="EH113" s="194"/>
      <c r="EI113" s="194"/>
      <c r="EJ113" s="194"/>
      <c r="EK113" s="194"/>
      <c r="EL113" s="194"/>
      <c r="EM113" s="194"/>
      <c r="EN113" s="194"/>
      <c r="EO113" s="194"/>
      <c r="EP113" s="194"/>
      <c r="EQ113" s="194"/>
      <c r="ER113" s="194"/>
      <c r="ES113" s="1"/>
      <c r="ET113" s="196"/>
      <c r="EV113" s="194"/>
      <c r="EW113" s="194"/>
      <c r="EX113" s="194"/>
      <c r="EY113" s="194"/>
      <c r="EZ113" s="194"/>
      <c r="FA113" s="194"/>
      <c r="FB113" s="194"/>
      <c r="FC113" s="194"/>
      <c r="FD113" s="194"/>
      <c r="FE113" s="194"/>
      <c r="FH113" s="194"/>
      <c r="FI113" s="194"/>
      <c r="FJ113" s="194"/>
      <c r="FK113" s="194"/>
      <c r="FO113" s="194"/>
      <c r="FP113" s="194"/>
      <c r="FQ113" s="194"/>
      <c r="FR113" s="194"/>
      <c r="FS113" s="194"/>
      <c r="FT113" s="194"/>
      <c r="FU113" s="194"/>
      <c r="FV113" s="194"/>
      <c r="FW113" s="194"/>
      <c r="FX113" s="194"/>
      <c r="FY113" s="194"/>
      <c r="FZ113" s="1"/>
      <c r="GA113" s="196"/>
      <c r="GW113" s="1"/>
      <c r="GX113" s="196"/>
      <c r="HA113" s="1"/>
      <c r="HB113" s="196"/>
      <c r="HO113" s="1"/>
      <c r="HP113" s="196"/>
      <c r="HX113" s="1"/>
      <c r="HY113" s="196"/>
      <c r="IB113" s="1"/>
      <c r="IC113" s="196"/>
    </row>
    <row r="114" spans="1:243" x14ac:dyDescent="0.2">
      <c r="A114" s="194"/>
      <c r="B114" s="195"/>
      <c r="C114" s="1"/>
      <c r="D114" s="1"/>
      <c r="E114" s="1"/>
      <c r="F114" s="1"/>
      <c r="G114" s="1"/>
      <c r="H114" s="1"/>
      <c r="I114" s="1"/>
      <c r="J114" s="1"/>
      <c r="K114" s="1"/>
      <c r="L114" s="1"/>
      <c r="M114" s="1"/>
      <c r="N114" s="1"/>
      <c r="O114" s="1"/>
      <c r="P114" s="194"/>
      <c r="Q114" s="194"/>
      <c r="S114" s="194"/>
      <c r="X114" s="194"/>
      <c r="Y114" s="194"/>
      <c r="AB114" s="194"/>
      <c r="AC114" s="194"/>
      <c r="AD114" s="194"/>
      <c r="AE114" s="194"/>
      <c r="AF114" s="196"/>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X114" s="194"/>
      <c r="BY114" s="194"/>
      <c r="BZ114" s="194"/>
      <c r="CA114" s="194"/>
      <c r="CB114" s="194"/>
      <c r="CC114" s="194"/>
      <c r="CD114" s="194"/>
      <c r="CE114" s="194"/>
      <c r="CF114" s="194"/>
      <c r="CG114" s="194"/>
      <c r="CH114" s="194"/>
      <c r="CI114" s="194"/>
      <c r="CJ114" s="194"/>
      <c r="CK114" s="194"/>
      <c r="CL114" s="194"/>
      <c r="CM114" s="194"/>
      <c r="CN114" s="194"/>
      <c r="CO114" s="194"/>
      <c r="CP114" s="194"/>
      <c r="CQ114" s="194"/>
      <c r="CS114" s="194"/>
      <c r="CT114" s="194"/>
      <c r="CU114" s="194"/>
      <c r="CV114" s="194"/>
      <c r="CW114" s="194"/>
      <c r="CX114" s="194"/>
      <c r="CY114" s="194"/>
      <c r="CZ114" s="194"/>
      <c r="DA114" s="194"/>
      <c r="DB114" s="194"/>
      <c r="DC114" s="194"/>
      <c r="DD114" s="194"/>
      <c r="DE114" s="194"/>
      <c r="DF114" s="194"/>
      <c r="DG114" s="194"/>
      <c r="DH114" s="194"/>
      <c r="DI114" s="194"/>
      <c r="DJ114" s="194"/>
      <c r="DK114" s="194"/>
      <c r="DL114" s="196"/>
      <c r="DM114" s="194"/>
      <c r="DN114" s="194"/>
      <c r="DO114" s="194"/>
      <c r="DP114" s="194"/>
      <c r="DQ114" s="194"/>
      <c r="DR114" s="194"/>
      <c r="DS114" s="194"/>
      <c r="DT114" s="194"/>
      <c r="DU114" s="194"/>
      <c r="DV114" s="194"/>
      <c r="DW114" s="194"/>
      <c r="DX114" s="194"/>
      <c r="DY114" s="194"/>
      <c r="DZ114" s="194"/>
      <c r="EA114" s="194"/>
      <c r="EB114" s="194"/>
      <c r="EC114" s="194"/>
      <c r="ED114" s="194"/>
      <c r="EE114" s="194"/>
      <c r="EF114" s="194"/>
      <c r="EG114" s="194"/>
      <c r="EH114" s="194"/>
      <c r="EI114" s="194"/>
      <c r="EJ114" s="194"/>
      <c r="EK114" s="194"/>
      <c r="EL114" s="194"/>
      <c r="EM114" s="194"/>
      <c r="EN114" s="194"/>
      <c r="EO114" s="194"/>
      <c r="EP114" s="194"/>
      <c r="EQ114" s="194"/>
      <c r="ER114" s="194"/>
      <c r="ES114" s="1"/>
      <c r="ET114" s="196"/>
      <c r="EV114" s="194"/>
      <c r="EW114" s="194"/>
      <c r="EX114" s="194"/>
      <c r="EY114" s="194"/>
      <c r="EZ114" s="194"/>
      <c r="FA114" s="194"/>
      <c r="FB114" s="194"/>
      <c r="FC114" s="194"/>
      <c r="FD114" s="194"/>
      <c r="FE114" s="194"/>
      <c r="FF114" s="194"/>
      <c r="FG114" s="194"/>
      <c r="FH114" s="194"/>
      <c r="FI114" s="194"/>
      <c r="FJ114" s="194"/>
      <c r="FK114" s="194"/>
      <c r="FL114" s="194"/>
      <c r="FM114" s="194"/>
      <c r="FN114" s="194"/>
      <c r="FO114" s="194"/>
      <c r="FP114" s="194"/>
      <c r="FQ114" s="194"/>
      <c r="FR114" s="194"/>
      <c r="FS114" s="194"/>
      <c r="FT114" s="194"/>
      <c r="FU114" s="194"/>
      <c r="FV114" s="194"/>
      <c r="FW114" s="194"/>
      <c r="FX114" s="194"/>
      <c r="FY114" s="194"/>
      <c r="FZ114" s="1"/>
      <c r="GA114" s="196"/>
      <c r="GW114" s="1"/>
      <c r="GX114" s="196"/>
      <c r="HI114" s="1"/>
      <c r="HJ114" s="196"/>
      <c r="HO114" s="1"/>
      <c r="HP114" s="196"/>
    </row>
    <row r="115" spans="1:243" x14ac:dyDescent="0.2">
      <c r="A115" s="194"/>
      <c r="B115" s="195"/>
      <c r="C115" s="1"/>
      <c r="D115" s="1"/>
      <c r="E115" s="1"/>
      <c r="F115" s="1"/>
      <c r="G115" s="1"/>
      <c r="H115" s="1"/>
      <c r="I115" s="1"/>
      <c r="J115" s="1"/>
      <c r="K115" s="1"/>
      <c r="L115" s="1"/>
      <c r="M115" s="1"/>
      <c r="N115" s="1"/>
      <c r="O115" s="1"/>
      <c r="P115" s="194"/>
      <c r="Q115" s="194"/>
      <c r="R115" s="194"/>
      <c r="S115" s="194"/>
      <c r="T115" s="194"/>
      <c r="U115" s="194"/>
      <c r="V115" s="194"/>
      <c r="W115" s="194"/>
      <c r="X115" s="194"/>
      <c r="Y115" s="194"/>
      <c r="Z115" s="194"/>
      <c r="AA115" s="194"/>
      <c r="AB115" s="194"/>
      <c r="AC115" s="194"/>
      <c r="AD115" s="194"/>
      <c r="AE115" s="194"/>
      <c r="AF115" s="196"/>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c r="BC115" s="194"/>
      <c r="BD115" s="194"/>
      <c r="BE115" s="194"/>
      <c r="BF115" s="194"/>
      <c r="BG115" s="194"/>
      <c r="BS115" s="194"/>
      <c r="BV115" s="194"/>
      <c r="BX115" s="194"/>
      <c r="BY115" s="194"/>
      <c r="BZ115" s="194"/>
      <c r="CA115" s="194"/>
      <c r="CB115" s="194"/>
      <c r="CC115" s="194"/>
      <c r="CD115" s="194"/>
      <c r="CE115" s="194"/>
      <c r="CF115" s="194"/>
      <c r="CG115" s="194"/>
      <c r="CH115" s="194"/>
      <c r="CI115" s="194"/>
      <c r="CJ115" s="194"/>
      <c r="CK115" s="194"/>
      <c r="CL115" s="194"/>
      <c r="CM115" s="194"/>
      <c r="CN115" s="194"/>
      <c r="CO115" s="194"/>
      <c r="CP115" s="194"/>
      <c r="CQ115" s="194"/>
      <c r="CS115" s="194"/>
      <c r="CX115" s="194"/>
      <c r="CY115" s="194"/>
      <c r="DB115" s="194"/>
      <c r="DD115" s="194"/>
      <c r="DE115" s="194"/>
      <c r="DF115" s="194"/>
      <c r="DG115" s="194"/>
      <c r="DH115" s="194"/>
      <c r="DK115" s="194"/>
      <c r="DL115" s="196"/>
      <c r="DM115" s="194"/>
      <c r="DN115" s="194"/>
      <c r="DO115" s="194"/>
      <c r="DP115" s="194"/>
      <c r="DQ115" s="194"/>
      <c r="DR115" s="194"/>
      <c r="DS115" s="194"/>
      <c r="DT115" s="194"/>
      <c r="DU115" s="194"/>
      <c r="DV115" s="194"/>
      <c r="DW115" s="194"/>
      <c r="DX115" s="194"/>
      <c r="DY115" s="194"/>
      <c r="DZ115" s="194"/>
      <c r="EA115" s="194"/>
      <c r="EB115" s="194"/>
      <c r="EC115" s="194"/>
      <c r="ED115" s="194"/>
      <c r="EE115" s="194"/>
      <c r="EF115" s="194"/>
      <c r="EG115" s="194"/>
      <c r="EH115" s="194"/>
      <c r="EI115" s="194"/>
      <c r="EJ115" s="194"/>
      <c r="EK115" s="194"/>
      <c r="EL115" s="194"/>
      <c r="EM115" s="194"/>
      <c r="EN115" s="194"/>
      <c r="EO115" s="194"/>
      <c r="EP115" s="194"/>
      <c r="EQ115" s="194"/>
      <c r="ER115" s="194"/>
      <c r="ES115" s="1"/>
      <c r="ET115" s="196"/>
      <c r="EU115" s="194"/>
      <c r="EV115" s="194"/>
      <c r="EW115" s="194"/>
      <c r="EX115" s="194"/>
      <c r="EY115" s="194"/>
      <c r="EZ115" s="194"/>
      <c r="FA115" s="194"/>
      <c r="FB115" s="194"/>
      <c r="FC115" s="194"/>
      <c r="FD115" s="194"/>
      <c r="FE115" s="194"/>
      <c r="FF115" s="194"/>
      <c r="FG115" s="194"/>
      <c r="FH115" s="194"/>
      <c r="FI115" s="194"/>
      <c r="FJ115" s="194"/>
      <c r="FK115" s="194"/>
      <c r="FL115" s="194"/>
      <c r="FM115" s="194"/>
      <c r="FN115" s="194"/>
      <c r="FO115" s="194"/>
      <c r="FP115" s="194"/>
      <c r="FQ115" s="194"/>
      <c r="FR115" s="194"/>
      <c r="FS115" s="194"/>
      <c r="FT115" s="194"/>
      <c r="FU115" s="194"/>
      <c r="FV115" s="194"/>
      <c r="FW115" s="194"/>
      <c r="FX115" s="194"/>
      <c r="FY115" s="194"/>
      <c r="FZ115" s="1"/>
      <c r="GA115" s="196"/>
      <c r="GW115" s="1"/>
      <c r="GX115" s="196"/>
      <c r="HG115" s="1"/>
      <c r="HH115" s="196"/>
      <c r="HO115" s="1"/>
      <c r="HP115" s="196"/>
      <c r="HX115" s="1"/>
      <c r="HY115" s="196"/>
      <c r="HZ115" s="1"/>
      <c r="IA115" s="196"/>
      <c r="IB115" s="1"/>
      <c r="IC115" s="196"/>
    </row>
    <row r="116" spans="1:243" x14ac:dyDescent="0.2">
      <c r="A116" s="194"/>
      <c r="B116" s="195"/>
      <c r="C116" s="1"/>
      <c r="D116" s="1"/>
      <c r="E116" s="1"/>
      <c r="F116" s="1"/>
      <c r="G116" s="1"/>
      <c r="H116" s="1"/>
      <c r="I116" s="1"/>
      <c r="J116" s="1"/>
      <c r="K116" s="1"/>
      <c r="L116" s="1"/>
      <c r="M116" s="1"/>
      <c r="N116" s="1"/>
      <c r="O116" s="1"/>
      <c r="P116" s="194"/>
      <c r="Q116" s="194"/>
      <c r="R116" s="194"/>
      <c r="S116" s="194"/>
      <c r="T116" s="194"/>
      <c r="U116" s="194"/>
      <c r="V116" s="194"/>
      <c r="W116" s="194"/>
      <c r="X116" s="194"/>
      <c r="Y116" s="194"/>
      <c r="Z116" s="194"/>
      <c r="AA116" s="194"/>
      <c r="AB116" s="194"/>
      <c r="AC116" s="194"/>
      <c r="AD116" s="194"/>
      <c r="AE116" s="194"/>
      <c r="AF116" s="196"/>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c r="CA116" s="194"/>
      <c r="CB116" s="194"/>
      <c r="CC116" s="194"/>
      <c r="CD116" s="194"/>
      <c r="CE116" s="194"/>
      <c r="CF116" s="194"/>
      <c r="CG116" s="194"/>
      <c r="CH116" s="194"/>
      <c r="CI116" s="194"/>
      <c r="CJ116" s="194"/>
      <c r="CK116" s="194"/>
      <c r="CL116" s="194"/>
      <c r="CM116" s="194"/>
      <c r="CN116" s="194"/>
      <c r="CO116" s="194"/>
      <c r="CP116" s="194"/>
      <c r="CQ116" s="194"/>
      <c r="CR116" s="194"/>
      <c r="CS116" s="194"/>
      <c r="CT116" s="194"/>
      <c r="CU116" s="194"/>
      <c r="CV116" s="194"/>
      <c r="CW116" s="194"/>
      <c r="CX116" s="194"/>
      <c r="CY116" s="194"/>
      <c r="CZ116" s="194"/>
      <c r="DA116" s="194"/>
      <c r="DB116" s="194"/>
      <c r="DC116" s="194"/>
      <c r="DD116" s="194"/>
      <c r="DE116" s="194"/>
      <c r="DF116" s="194"/>
      <c r="DG116" s="194"/>
      <c r="DH116" s="194"/>
      <c r="DI116" s="194"/>
      <c r="DJ116" s="194"/>
      <c r="DK116" s="194"/>
      <c r="DL116" s="196"/>
      <c r="DM116" s="194"/>
      <c r="DN116" s="194"/>
      <c r="DO116" s="194"/>
      <c r="DP116" s="194"/>
      <c r="DQ116" s="194"/>
      <c r="DR116" s="194"/>
      <c r="DS116" s="194"/>
      <c r="DT116" s="194"/>
      <c r="DU116" s="194"/>
      <c r="DV116" s="194"/>
      <c r="DW116" s="194"/>
      <c r="DX116" s="194"/>
      <c r="DY116" s="194"/>
      <c r="DZ116" s="194"/>
      <c r="EA116" s="194"/>
      <c r="EB116" s="194"/>
      <c r="EC116" s="194"/>
      <c r="ED116" s="194"/>
      <c r="EE116" s="194"/>
      <c r="EF116" s="194"/>
      <c r="EG116" s="194"/>
      <c r="EH116" s="194"/>
      <c r="EI116" s="194"/>
      <c r="EJ116" s="194"/>
      <c r="EK116" s="194"/>
      <c r="EL116" s="194"/>
      <c r="EM116" s="194"/>
      <c r="EN116" s="194"/>
      <c r="EO116" s="194"/>
      <c r="EP116" s="194"/>
      <c r="EQ116" s="194"/>
      <c r="ER116" s="194"/>
      <c r="ES116" s="1"/>
      <c r="ET116" s="196"/>
      <c r="EU116" s="194"/>
      <c r="EV116" s="194"/>
      <c r="EW116" s="194"/>
      <c r="EX116" s="194"/>
      <c r="EY116" s="194"/>
      <c r="EZ116" s="194"/>
      <c r="FA116" s="194"/>
      <c r="FB116" s="194"/>
      <c r="FC116" s="194"/>
      <c r="FD116" s="194"/>
      <c r="FE116" s="194"/>
      <c r="FF116" s="194"/>
      <c r="FG116" s="194"/>
      <c r="FH116" s="194"/>
      <c r="FI116" s="194"/>
      <c r="FJ116" s="194"/>
      <c r="FK116" s="194"/>
      <c r="FL116" s="194"/>
      <c r="FM116" s="194"/>
      <c r="FN116" s="194"/>
      <c r="FO116" s="194"/>
      <c r="FP116" s="194"/>
      <c r="FQ116" s="194"/>
      <c r="FR116" s="194"/>
      <c r="FS116" s="194"/>
      <c r="FT116" s="194"/>
      <c r="FU116" s="194"/>
      <c r="FV116" s="194"/>
      <c r="FW116" s="194"/>
      <c r="FX116" s="194"/>
      <c r="FY116" s="194"/>
      <c r="FZ116" s="1"/>
      <c r="GA116" s="196"/>
      <c r="GG116" s="1"/>
      <c r="GH116" s="196"/>
      <c r="GU116" s="1"/>
      <c r="GV116" s="196"/>
      <c r="GY116" s="1"/>
      <c r="GZ116" s="196"/>
      <c r="HE116" s="1"/>
      <c r="HF116" s="196"/>
      <c r="HO116" s="1"/>
      <c r="HP116" s="196"/>
      <c r="HZ116" s="1"/>
      <c r="IA116" s="196"/>
      <c r="IB116" s="1"/>
      <c r="IC116" s="196"/>
      <c r="ID116" s="1"/>
      <c r="IE116" s="196"/>
      <c r="IF116" s="194"/>
      <c r="IH116" s="194"/>
      <c r="II116" s="194"/>
    </row>
    <row r="117" spans="1:243" x14ac:dyDescent="0.2">
      <c r="A117" s="194"/>
      <c r="B117" s="195"/>
      <c r="C117" s="1"/>
      <c r="D117" s="1"/>
      <c r="E117" s="1"/>
      <c r="F117" s="1"/>
      <c r="G117" s="1"/>
      <c r="H117" s="1"/>
      <c r="I117" s="1"/>
      <c r="J117" s="1"/>
      <c r="K117" s="1"/>
      <c r="L117" s="1"/>
      <c r="M117" s="1"/>
      <c r="N117" s="1"/>
      <c r="O117" s="1"/>
      <c r="P117" s="194"/>
      <c r="Q117" s="194"/>
      <c r="R117" s="194"/>
      <c r="S117" s="194"/>
      <c r="V117" s="194"/>
      <c r="AB117" s="194"/>
      <c r="AC117" s="194"/>
      <c r="AD117" s="194"/>
      <c r="AE117" s="194"/>
      <c r="AF117" s="196"/>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c r="BC117" s="194"/>
      <c r="BD117" s="194"/>
      <c r="BE117" s="194"/>
      <c r="BF117" s="194"/>
      <c r="BG117" s="194"/>
      <c r="BH117" s="194"/>
      <c r="BI117" s="194"/>
      <c r="BJ117" s="194"/>
      <c r="BK117" s="194"/>
      <c r="BL117" s="194"/>
      <c r="BM117" s="194"/>
      <c r="BN117" s="194"/>
      <c r="BO117" s="194"/>
      <c r="BP117" s="194"/>
      <c r="BQ117" s="194"/>
      <c r="BR117" s="194"/>
      <c r="BS117" s="194"/>
      <c r="BT117" s="194"/>
      <c r="BU117" s="194"/>
      <c r="BV117" s="194"/>
      <c r="BW117" s="194"/>
      <c r="BX117" s="194"/>
      <c r="BY117" s="194"/>
      <c r="BZ117" s="194"/>
      <c r="CA117" s="194"/>
      <c r="CB117" s="194"/>
      <c r="CC117" s="194"/>
      <c r="CD117" s="194"/>
      <c r="CE117" s="194"/>
      <c r="CF117" s="194"/>
      <c r="CG117" s="194"/>
      <c r="CH117" s="194"/>
      <c r="CI117" s="194"/>
      <c r="CJ117" s="194"/>
      <c r="CK117" s="194"/>
      <c r="CL117" s="194"/>
      <c r="CM117" s="194"/>
      <c r="CN117" s="194"/>
      <c r="CO117" s="194"/>
      <c r="CP117" s="194"/>
      <c r="CQ117" s="194"/>
      <c r="CR117" s="194"/>
      <c r="CS117" s="194"/>
      <c r="CT117" s="194"/>
      <c r="CU117" s="194"/>
      <c r="CV117" s="194"/>
      <c r="CW117" s="194"/>
      <c r="CX117" s="194"/>
      <c r="CY117" s="194"/>
      <c r="CZ117" s="194"/>
      <c r="DA117" s="194"/>
      <c r="DB117" s="194"/>
      <c r="DC117" s="194"/>
      <c r="DD117" s="194"/>
      <c r="DE117" s="194"/>
      <c r="DF117" s="194"/>
      <c r="DG117" s="194"/>
      <c r="DH117" s="194"/>
      <c r="DI117" s="194"/>
      <c r="DJ117" s="194"/>
      <c r="DK117" s="194"/>
      <c r="DL117" s="196"/>
      <c r="DM117" s="194"/>
      <c r="DN117" s="194"/>
      <c r="DO117" s="194"/>
      <c r="DP117" s="194"/>
      <c r="DQ117" s="194"/>
      <c r="DR117" s="194"/>
      <c r="DS117" s="194"/>
      <c r="DT117" s="194"/>
      <c r="DU117" s="194"/>
      <c r="DV117" s="194"/>
      <c r="DW117" s="194"/>
      <c r="DX117" s="194"/>
      <c r="DY117" s="194"/>
      <c r="DZ117" s="194"/>
      <c r="EA117" s="194"/>
      <c r="EB117" s="194"/>
      <c r="EC117" s="194"/>
      <c r="ED117" s="194"/>
      <c r="EE117" s="194"/>
      <c r="EF117" s="194"/>
      <c r="EG117" s="194"/>
      <c r="EH117" s="194"/>
      <c r="EI117" s="194"/>
      <c r="EJ117" s="194"/>
      <c r="EK117" s="194"/>
      <c r="EL117" s="194"/>
      <c r="EM117" s="194"/>
      <c r="EN117" s="194"/>
      <c r="EO117" s="194"/>
      <c r="EP117" s="194"/>
      <c r="EQ117" s="194"/>
      <c r="ER117" s="194"/>
      <c r="ES117" s="1"/>
      <c r="ET117" s="196"/>
      <c r="EU117" s="194"/>
      <c r="EV117" s="194"/>
      <c r="EW117" s="194"/>
      <c r="EX117" s="194"/>
      <c r="FC117" s="194"/>
      <c r="FE117" s="194"/>
      <c r="FF117" s="194"/>
      <c r="FG117" s="194"/>
      <c r="FH117" s="194"/>
      <c r="FI117" s="194"/>
      <c r="FJ117" s="194"/>
      <c r="FK117" s="194"/>
      <c r="FL117" s="194"/>
      <c r="FM117" s="194"/>
      <c r="FN117" s="194"/>
      <c r="FO117" s="194"/>
      <c r="FP117" s="194"/>
      <c r="FQ117" s="194"/>
      <c r="FR117" s="194"/>
      <c r="FS117" s="194"/>
      <c r="FT117" s="194"/>
      <c r="FU117" s="194"/>
      <c r="FV117" s="194"/>
      <c r="FW117" s="194"/>
      <c r="FX117" s="194"/>
      <c r="FY117" s="194"/>
      <c r="FZ117" s="1"/>
      <c r="GA117" s="196"/>
      <c r="GW117" s="1"/>
      <c r="GX117" s="196"/>
      <c r="HA117" s="1"/>
      <c r="HB117" s="196"/>
      <c r="HO117" s="1"/>
      <c r="HP117" s="196"/>
      <c r="HX117" s="1"/>
      <c r="HY117" s="196"/>
      <c r="HZ117" s="1"/>
      <c r="IA117" s="196"/>
      <c r="IB117" s="1"/>
      <c r="IC117" s="196"/>
      <c r="IF117" s="194"/>
      <c r="IG117" s="194"/>
      <c r="II117" s="194"/>
    </row>
    <row r="118" spans="1:243" x14ac:dyDescent="0.2">
      <c r="A118" s="194"/>
      <c r="B118" s="195"/>
      <c r="C118" s="1"/>
      <c r="D118" s="1"/>
      <c r="E118" s="1"/>
      <c r="F118" s="1"/>
      <c r="G118" s="1"/>
      <c r="H118" s="1"/>
      <c r="I118" s="1"/>
      <c r="J118" s="1"/>
      <c r="K118" s="1"/>
      <c r="L118" s="1"/>
      <c r="M118" s="1"/>
      <c r="N118" s="1"/>
      <c r="O118" s="1"/>
      <c r="P118" s="194"/>
      <c r="Q118" s="194"/>
      <c r="R118" s="194"/>
      <c r="S118" s="194"/>
      <c r="T118" s="194"/>
      <c r="U118" s="194"/>
      <c r="V118" s="194"/>
      <c r="W118" s="194"/>
      <c r="X118" s="194"/>
      <c r="Y118" s="194"/>
      <c r="Z118" s="194"/>
      <c r="AA118" s="194"/>
      <c r="AB118" s="194"/>
      <c r="AC118" s="194"/>
      <c r="AD118" s="194"/>
      <c r="AE118" s="194"/>
      <c r="AF118" s="196"/>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94"/>
      <c r="CB118" s="194"/>
      <c r="CC118" s="194"/>
      <c r="CD118" s="194"/>
      <c r="CE118" s="194"/>
      <c r="CF118" s="194"/>
      <c r="CG118" s="194"/>
      <c r="CH118" s="194"/>
      <c r="CI118" s="194"/>
      <c r="CJ118" s="194"/>
      <c r="CK118" s="194"/>
      <c r="CL118" s="194"/>
      <c r="CM118" s="194"/>
      <c r="CN118" s="194"/>
      <c r="CO118" s="194"/>
      <c r="CP118" s="194"/>
      <c r="CQ118" s="194"/>
      <c r="CR118" s="194"/>
      <c r="CS118" s="194"/>
      <c r="CT118" s="194"/>
      <c r="CU118" s="194"/>
      <c r="CV118" s="194"/>
      <c r="CW118" s="194"/>
      <c r="CX118" s="194"/>
      <c r="CY118" s="194"/>
      <c r="CZ118" s="194"/>
      <c r="DA118" s="194"/>
      <c r="DB118" s="194"/>
      <c r="DC118" s="194"/>
      <c r="DD118" s="194"/>
      <c r="DE118" s="194"/>
      <c r="DF118" s="194"/>
      <c r="DG118" s="194"/>
      <c r="DH118" s="194"/>
      <c r="DI118" s="194"/>
      <c r="DJ118" s="194"/>
      <c r="DK118" s="194"/>
      <c r="DL118" s="196"/>
      <c r="DM118" s="194"/>
      <c r="DN118" s="194"/>
      <c r="DO118" s="194"/>
      <c r="DP118" s="194"/>
      <c r="DQ118" s="194"/>
      <c r="DR118" s="194"/>
      <c r="DS118" s="194"/>
      <c r="DT118" s="194"/>
      <c r="DU118" s="194"/>
      <c r="DV118" s="194"/>
      <c r="DW118" s="194"/>
      <c r="DX118" s="194"/>
      <c r="DY118" s="194"/>
      <c r="DZ118" s="194"/>
      <c r="EA118" s="194"/>
      <c r="EB118" s="194"/>
      <c r="EC118" s="194"/>
      <c r="ED118" s="194"/>
      <c r="EE118" s="194"/>
      <c r="EF118" s="194"/>
      <c r="EG118" s="194"/>
      <c r="EH118" s="194"/>
      <c r="EI118" s="194"/>
      <c r="EJ118" s="194"/>
      <c r="EK118" s="194"/>
      <c r="EL118" s="194"/>
      <c r="EM118" s="194"/>
      <c r="EN118" s="194"/>
      <c r="EO118" s="194"/>
      <c r="EP118" s="194"/>
      <c r="EQ118" s="194"/>
      <c r="ER118" s="194"/>
      <c r="ES118" s="1"/>
      <c r="ET118" s="196"/>
      <c r="EU118" s="194"/>
      <c r="EV118" s="194"/>
      <c r="EW118" s="194"/>
      <c r="EX118" s="194"/>
      <c r="EY118" s="194"/>
      <c r="EZ118" s="194"/>
      <c r="FA118" s="194"/>
      <c r="FB118" s="194"/>
      <c r="FC118" s="194"/>
      <c r="FD118" s="194"/>
      <c r="FE118" s="194"/>
      <c r="FF118" s="194"/>
      <c r="FG118" s="194"/>
      <c r="FH118" s="194"/>
      <c r="FI118" s="194"/>
      <c r="FJ118" s="194"/>
      <c r="FK118" s="194"/>
      <c r="FL118" s="194"/>
      <c r="FM118" s="194"/>
      <c r="FN118" s="194"/>
      <c r="FO118" s="194"/>
      <c r="FP118" s="194"/>
      <c r="FQ118" s="194"/>
      <c r="FR118" s="194"/>
      <c r="FS118" s="194"/>
      <c r="FT118" s="194"/>
      <c r="FU118" s="194"/>
      <c r="FV118" s="194"/>
      <c r="FW118" s="194"/>
      <c r="FX118" s="194"/>
      <c r="FY118" s="194"/>
      <c r="FZ118" s="1"/>
      <c r="GA118" s="196"/>
      <c r="GS118" s="1"/>
      <c r="GT118" s="196"/>
      <c r="GU118" s="1"/>
      <c r="GV118" s="196"/>
      <c r="HG118" s="1"/>
      <c r="HH118" s="196"/>
      <c r="HI118" s="1"/>
      <c r="HJ118" s="196"/>
      <c r="HO118" s="1"/>
      <c r="HP118" s="196"/>
      <c r="HV118" s="1"/>
      <c r="HW118" s="196"/>
    </row>
    <row r="119" spans="1:243" x14ac:dyDescent="0.2">
      <c r="A119" s="194"/>
      <c r="B119" s="195"/>
      <c r="C119" s="1"/>
      <c r="D119" s="1"/>
      <c r="E119" s="1"/>
      <c r="F119" s="1"/>
      <c r="G119" s="1"/>
      <c r="H119" s="1"/>
      <c r="I119" s="1"/>
      <c r="J119" s="1"/>
      <c r="K119" s="1"/>
      <c r="L119" s="1"/>
      <c r="M119" s="1"/>
      <c r="N119" s="1"/>
      <c r="O119" s="1"/>
      <c r="P119" s="194"/>
      <c r="Q119" s="194"/>
      <c r="R119" s="194"/>
      <c r="S119" s="194"/>
      <c r="T119" s="194"/>
      <c r="U119" s="194"/>
      <c r="V119" s="194"/>
      <c r="W119" s="194"/>
      <c r="X119" s="194"/>
      <c r="Y119" s="194"/>
      <c r="Z119" s="194"/>
      <c r="AA119" s="194"/>
      <c r="AB119" s="194"/>
      <c r="AC119" s="194"/>
      <c r="AD119" s="194"/>
      <c r="AE119" s="194"/>
      <c r="AF119" s="196"/>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4"/>
      <c r="DG119" s="194"/>
      <c r="DH119" s="194"/>
      <c r="DI119" s="194"/>
      <c r="DJ119" s="194"/>
      <c r="DK119" s="194"/>
      <c r="DL119" s="196"/>
      <c r="DM119" s="194"/>
      <c r="DN119" s="194"/>
      <c r="DO119" s="194"/>
      <c r="DP119" s="194"/>
      <c r="DQ119" s="194"/>
      <c r="DR119" s="194"/>
      <c r="DS119" s="194"/>
      <c r="DT119" s="194"/>
      <c r="DU119" s="194"/>
      <c r="DV119" s="194"/>
      <c r="DW119" s="194"/>
      <c r="DX119" s="194"/>
      <c r="DY119" s="194"/>
      <c r="DZ119" s="194"/>
      <c r="EA119" s="194"/>
      <c r="EB119" s="194"/>
      <c r="EC119" s="194"/>
      <c r="ED119" s="194"/>
      <c r="EE119" s="194"/>
      <c r="EF119" s="194"/>
      <c r="EG119" s="194"/>
      <c r="EH119" s="194"/>
      <c r="EI119" s="194"/>
      <c r="EJ119" s="194"/>
      <c r="EK119" s="194"/>
      <c r="EL119" s="194"/>
      <c r="EM119" s="194"/>
      <c r="EN119" s="194"/>
      <c r="EO119" s="194"/>
      <c r="EP119" s="194"/>
      <c r="EQ119" s="194"/>
      <c r="ER119" s="194"/>
      <c r="ES119" s="1"/>
      <c r="ET119" s="196"/>
      <c r="EV119" s="194"/>
      <c r="EW119" s="194"/>
      <c r="EX119" s="194"/>
      <c r="EY119" s="194"/>
      <c r="EZ119" s="194"/>
      <c r="FA119" s="194"/>
      <c r="FB119" s="194"/>
      <c r="FC119" s="194"/>
      <c r="FD119" s="194"/>
      <c r="FE119" s="194"/>
      <c r="FF119" s="194"/>
      <c r="FG119" s="194"/>
      <c r="FH119" s="194"/>
      <c r="FI119" s="194"/>
      <c r="FJ119" s="194"/>
      <c r="FK119" s="194"/>
      <c r="FL119" s="194"/>
      <c r="FM119" s="194"/>
      <c r="FN119" s="194"/>
      <c r="FO119" s="194"/>
      <c r="FP119" s="194"/>
      <c r="FQ119" s="194"/>
      <c r="FR119" s="194"/>
      <c r="FS119" s="194"/>
      <c r="FT119" s="194"/>
      <c r="FU119" s="194"/>
      <c r="FV119" s="194"/>
      <c r="FW119" s="194"/>
      <c r="FX119" s="194"/>
      <c r="FY119" s="194"/>
      <c r="FZ119" s="1"/>
      <c r="GA119" s="196"/>
      <c r="GS119" s="1"/>
      <c r="GT119" s="196"/>
      <c r="HA119" s="1"/>
      <c r="HB119" s="196"/>
      <c r="HE119" s="1"/>
      <c r="HF119" s="196"/>
      <c r="HG119" s="1"/>
      <c r="HH119" s="196"/>
      <c r="HI119" s="1"/>
      <c r="HJ119" s="196"/>
      <c r="HO119" s="1"/>
      <c r="HP119" s="196"/>
    </row>
    <row r="120" spans="1:243" x14ac:dyDescent="0.2">
      <c r="A120" s="194"/>
      <c r="B120" s="195"/>
      <c r="C120" s="1"/>
      <c r="D120" s="1"/>
      <c r="E120" s="1"/>
      <c r="F120" s="1"/>
      <c r="G120" s="1"/>
      <c r="H120" s="1"/>
      <c r="I120" s="1"/>
      <c r="J120" s="1"/>
      <c r="K120" s="1"/>
      <c r="L120" s="1"/>
      <c r="M120" s="1"/>
      <c r="N120" s="1"/>
      <c r="O120" s="1"/>
      <c r="P120" s="194"/>
      <c r="Q120" s="194"/>
      <c r="R120" s="194"/>
      <c r="S120" s="194"/>
      <c r="T120" s="194"/>
      <c r="U120" s="194"/>
      <c r="V120" s="194"/>
      <c r="W120" s="194"/>
      <c r="X120" s="194"/>
      <c r="Y120" s="194"/>
      <c r="Z120" s="194"/>
      <c r="AA120" s="194"/>
      <c r="AB120" s="194"/>
      <c r="AC120" s="194"/>
      <c r="AD120" s="194"/>
      <c r="AE120" s="194"/>
      <c r="AF120" s="196"/>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4"/>
      <c r="DB120" s="194"/>
      <c r="DC120" s="194"/>
      <c r="DD120" s="194"/>
      <c r="DE120" s="194"/>
      <c r="DF120" s="194"/>
      <c r="DG120" s="194"/>
      <c r="DH120" s="194"/>
      <c r="DI120" s="194"/>
      <c r="DJ120" s="194"/>
      <c r="DK120" s="194"/>
      <c r="DL120" s="196"/>
      <c r="DM120" s="194"/>
      <c r="DN120" s="194"/>
      <c r="DO120" s="194"/>
      <c r="DP120" s="194"/>
      <c r="DQ120" s="194"/>
      <c r="DR120" s="194"/>
      <c r="DS120" s="194"/>
      <c r="DT120" s="194"/>
      <c r="DU120" s="194"/>
      <c r="DV120" s="194"/>
      <c r="DW120" s="194"/>
      <c r="DX120" s="194"/>
      <c r="DY120" s="194"/>
      <c r="DZ120" s="194"/>
      <c r="EA120" s="194"/>
      <c r="EB120" s="194"/>
      <c r="EC120" s="194"/>
      <c r="ED120" s="194"/>
      <c r="EE120" s="194"/>
      <c r="EF120" s="194"/>
      <c r="EG120" s="194"/>
      <c r="EH120" s="194"/>
      <c r="EI120" s="194"/>
      <c r="EJ120" s="194"/>
      <c r="EK120" s="194"/>
      <c r="EL120" s="194"/>
      <c r="EM120" s="194"/>
      <c r="EN120" s="194"/>
      <c r="EO120" s="194"/>
      <c r="EP120" s="194"/>
      <c r="EQ120" s="194"/>
      <c r="ER120" s="194"/>
      <c r="ES120" s="1"/>
      <c r="ET120" s="196"/>
      <c r="EU120" s="194"/>
      <c r="EV120" s="194"/>
      <c r="EW120" s="194"/>
      <c r="EX120" s="194"/>
      <c r="EY120" s="194"/>
      <c r="EZ120" s="194"/>
      <c r="FA120" s="194"/>
      <c r="FB120" s="194"/>
      <c r="FC120" s="194"/>
      <c r="FD120" s="194"/>
      <c r="FE120" s="194"/>
      <c r="FF120" s="194"/>
      <c r="FG120" s="194"/>
      <c r="FH120" s="194"/>
      <c r="FI120" s="194"/>
      <c r="FJ120" s="194"/>
      <c r="FK120" s="194"/>
      <c r="FL120" s="194"/>
      <c r="FM120" s="194"/>
      <c r="FN120" s="194"/>
      <c r="FO120" s="194"/>
      <c r="FP120" s="194"/>
      <c r="FQ120" s="194"/>
      <c r="FR120" s="194"/>
      <c r="FS120" s="194"/>
      <c r="FT120" s="194"/>
      <c r="FU120" s="194"/>
      <c r="FV120" s="194"/>
      <c r="FW120" s="194"/>
      <c r="FX120" s="194"/>
      <c r="FY120" s="194"/>
      <c r="FZ120" s="1"/>
      <c r="GA120" s="196"/>
      <c r="GY120" s="1"/>
      <c r="GZ120" s="196"/>
      <c r="HE120" s="1"/>
      <c r="HF120" s="196"/>
      <c r="HO120" s="1"/>
      <c r="HP120" s="196"/>
    </row>
    <row r="121" spans="1:243" x14ac:dyDescent="0.2">
      <c r="A121" s="194"/>
      <c r="B121" s="195"/>
      <c r="C121" s="1"/>
      <c r="D121" s="1"/>
      <c r="E121" s="1"/>
      <c r="F121" s="1"/>
      <c r="G121" s="1"/>
      <c r="H121" s="1"/>
      <c r="I121" s="1"/>
      <c r="J121" s="1"/>
      <c r="K121" s="1"/>
      <c r="L121" s="1"/>
      <c r="M121" s="1"/>
      <c r="N121" s="1"/>
      <c r="O121" s="1"/>
      <c r="P121" s="194"/>
      <c r="Q121" s="194"/>
      <c r="R121" s="194"/>
      <c r="S121" s="194"/>
      <c r="W121" s="194"/>
      <c r="X121" s="194"/>
      <c r="AB121" s="194"/>
      <c r="AC121" s="194"/>
      <c r="AD121" s="194"/>
      <c r="AE121" s="194"/>
      <c r="AF121" s="196"/>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194"/>
      <c r="CP121" s="194"/>
      <c r="CQ121" s="194"/>
      <c r="CR121" s="194"/>
      <c r="CS121" s="194"/>
      <c r="CT121" s="194"/>
      <c r="CU121" s="194"/>
      <c r="CV121" s="194"/>
      <c r="CW121" s="194"/>
      <c r="CX121" s="194"/>
      <c r="CY121" s="194"/>
      <c r="CZ121" s="194"/>
      <c r="DA121" s="194"/>
      <c r="DB121" s="194"/>
      <c r="DC121" s="194"/>
      <c r="DD121" s="194"/>
      <c r="DE121" s="194"/>
      <c r="DF121" s="194"/>
      <c r="DG121" s="194"/>
      <c r="DH121" s="194"/>
      <c r="DI121" s="194"/>
      <c r="DJ121" s="194"/>
      <c r="DK121" s="194"/>
      <c r="DL121" s="196"/>
      <c r="DM121" s="194"/>
      <c r="DN121" s="194"/>
      <c r="DO121" s="194"/>
      <c r="DP121" s="194"/>
      <c r="DQ121" s="194"/>
      <c r="DR121" s="194"/>
      <c r="DS121" s="194"/>
      <c r="DT121" s="194"/>
      <c r="DU121" s="194"/>
      <c r="DV121" s="194"/>
      <c r="DW121" s="194"/>
      <c r="DX121" s="194"/>
      <c r="DY121" s="194"/>
      <c r="DZ121" s="194"/>
      <c r="EA121" s="194"/>
      <c r="EB121" s="194"/>
      <c r="EC121" s="194"/>
      <c r="ED121" s="194"/>
      <c r="EE121" s="194"/>
      <c r="EF121" s="194"/>
      <c r="EG121" s="194"/>
      <c r="EH121" s="194"/>
      <c r="EI121" s="194"/>
      <c r="EJ121" s="194"/>
      <c r="EK121" s="194"/>
      <c r="EL121" s="194"/>
      <c r="EM121" s="194"/>
      <c r="EN121" s="194"/>
      <c r="EO121" s="194"/>
      <c r="EP121" s="194"/>
      <c r="EQ121" s="194"/>
      <c r="ER121" s="194"/>
      <c r="ES121" s="1"/>
      <c r="ET121" s="196"/>
      <c r="EU121" s="194"/>
      <c r="EV121" s="194"/>
      <c r="EW121" s="194"/>
      <c r="EX121" s="194"/>
      <c r="EY121" s="194"/>
      <c r="EZ121" s="194"/>
      <c r="FA121" s="194"/>
      <c r="FB121" s="194"/>
      <c r="FC121" s="194"/>
      <c r="FD121" s="194"/>
      <c r="FE121" s="194"/>
      <c r="FF121" s="194"/>
      <c r="FG121" s="194"/>
      <c r="FH121" s="194"/>
      <c r="FI121" s="194"/>
      <c r="FJ121" s="194"/>
      <c r="FK121" s="194"/>
      <c r="FL121" s="194"/>
      <c r="FM121" s="194"/>
      <c r="FN121" s="194"/>
      <c r="FO121" s="194"/>
      <c r="FP121" s="194"/>
      <c r="FQ121" s="194"/>
      <c r="FR121" s="194"/>
      <c r="FS121" s="194"/>
      <c r="FT121" s="194"/>
      <c r="FU121" s="194"/>
      <c r="FV121" s="194"/>
      <c r="FW121" s="194"/>
      <c r="FX121" s="194"/>
      <c r="FY121" s="194"/>
      <c r="FZ121" s="1"/>
      <c r="GA121" s="196"/>
      <c r="GW121" s="1"/>
      <c r="GX121" s="196"/>
      <c r="HA121" s="1"/>
      <c r="HB121" s="196"/>
      <c r="HO121" s="1"/>
      <c r="HP121" s="196"/>
    </row>
    <row r="122" spans="1:243" x14ac:dyDescent="0.2">
      <c r="A122" s="194"/>
      <c r="B122" s="195"/>
      <c r="C122" s="1"/>
      <c r="D122" s="1"/>
      <c r="E122" s="1"/>
      <c r="F122" s="1"/>
      <c r="G122" s="1"/>
      <c r="H122" s="1"/>
      <c r="I122" s="1"/>
      <c r="J122" s="1"/>
      <c r="K122" s="1"/>
      <c r="L122" s="1"/>
      <c r="M122" s="1"/>
      <c r="N122" s="1"/>
      <c r="O122" s="1"/>
      <c r="P122" s="194"/>
      <c r="Q122" s="194"/>
      <c r="R122" s="194"/>
      <c r="S122" s="194"/>
      <c r="W122" s="194"/>
      <c r="X122" s="194"/>
      <c r="AB122" s="194"/>
      <c r="AC122" s="194"/>
      <c r="AD122" s="194"/>
      <c r="AE122" s="194"/>
      <c r="AF122" s="196"/>
      <c r="AG122" s="194"/>
      <c r="AH122" s="194"/>
      <c r="AI122" s="194"/>
      <c r="AJ122" s="194"/>
      <c r="AK122" s="194"/>
      <c r="AL122" s="194"/>
      <c r="AM122" s="194"/>
      <c r="AN122" s="194"/>
      <c r="AO122" s="194"/>
      <c r="AP122" s="194"/>
      <c r="AQ122" s="194"/>
      <c r="AR122" s="194"/>
      <c r="AS122" s="194"/>
      <c r="AT122" s="194"/>
      <c r="AU122" s="194"/>
      <c r="AV122" s="194"/>
      <c r="AW122" s="194"/>
      <c r="AX122" s="194"/>
      <c r="AY122" s="194"/>
      <c r="AZ122" s="194"/>
      <c r="BA122" s="194"/>
      <c r="BB122" s="194"/>
      <c r="BC122" s="194"/>
      <c r="BD122" s="194"/>
      <c r="BE122" s="194"/>
      <c r="BF122" s="194"/>
      <c r="BG122" s="194"/>
      <c r="BX122" s="194"/>
      <c r="BY122" s="194"/>
      <c r="BZ122" s="194"/>
      <c r="CA122" s="194"/>
      <c r="CB122" s="194"/>
      <c r="CC122" s="194"/>
      <c r="CG122" s="194"/>
      <c r="CH122" s="194"/>
      <c r="CI122" s="194"/>
      <c r="CJ122" s="194"/>
      <c r="CK122" s="194"/>
      <c r="CL122" s="194"/>
      <c r="CO122" s="194"/>
      <c r="CP122" s="194"/>
      <c r="CQ122" s="194"/>
      <c r="CR122" s="194"/>
      <c r="CS122" s="194"/>
      <c r="CT122" s="194"/>
      <c r="CU122" s="194"/>
      <c r="CV122" s="194"/>
      <c r="CW122" s="194"/>
      <c r="CX122" s="194"/>
      <c r="CY122" s="194"/>
      <c r="CZ122" s="194"/>
      <c r="DA122" s="194"/>
      <c r="DB122" s="194"/>
      <c r="DC122" s="194"/>
      <c r="DD122" s="194"/>
      <c r="DE122" s="194"/>
      <c r="DF122" s="194"/>
      <c r="DG122" s="194"/>
      <c r="DH122" s="194"/>
      <c r="DI122" s="194"/>
      <c r="DJ122" s="194"/>
      <c r="DK122" s="194"/>
      <c r="DL122" s="196"/>
      <c r="DM122" s="194"/>
      <c r="DN122" s="194"/>
      <c r="DO122" s="194"/>
      <c r="DP122" s="194"/>
      <c r="DQ122" s="194"/>
      <c r="DR122" s="194"/>
      <c r="DS122" s="194"/>
      <c r="DT122" s="194"/>
      <c r="DU122" s="194"/>
      <c r="DV122" s="194"/>
      <c r="DW122" s="194"/>
      <c r="DX122" s="194"/>
      <c r="DY122" s="194"/>
      <c r="DZ122" s="194"/>
      <c r="EA122" s="194"/>
      <c r="EB122" s="194"/>
      <c r="EC122" s="194"/>
      <c r="ED122" s="194"/>
      <c r="EE122" s="194"/>
      <c r="EF122" s="194"/>
      <c r="EG122" s="194"/>
      <c r="EH122" s="194"/>
      <c r="EI122" s="194"/>
      <c r="EJ122" s="194"/>
      <c r="EK122" s="194"/>
      <c r="EL122" s="194"/>
      <c r="EM122" s="194"/>
      <c r="EN122" s="194"/>
      <c r="EO122" s="194"/>
      <c r="EP122" s="194"/>
      <c r="EQ122" s="194"/>
      <c r="ER122" s="194"/>
      <c r="ES122" s="1"/>
      <c r="ET122" s="196"/>
      <c r="EU122" s="194"/>
      <c r="EV122" s="194"/>
      <c r="EW122" s="194"/>
      <c r="EX122" s="194"/>
      <c r="EZ122" s="194"/>
      <c r="FA122" s="194"/>
      <c r="FD122" s="194"/>
      <c r="FE122" s="194"/>
      <c r="FF122" s="194"/>
      <c r="FG122" s="194"/>
      <c r="FH122" s="194"/>
      <c r="FI122" s="194"/>
      <c r="FJ122" s="194"/>
      <c r="FK122" s="194"/>
      <c r="FL122" s="194"/>
      <c r="FM122" s="194"/>
      <c r="FN122" s="194"/>
      <c r="FO122" s="194"/>
      <c r="FP122" s="194"/>
      <c r="FQ122" s="194"/>
      <c r="FR122" s="194"/>
      <c r="FS122" s="194"/>
      <c r="FT122" s="194"/>
      <c r="FU122" s="194"/>
      <c r="FV122" s="194"/>
      <c r="FW122" s="194"/>
      <c r="FX122" s="194"/>
      <c r="FY122" s="194"/>
      <c r="FZ122" s="1"/>
      <c r="GA122" s="196"/>
      <c r="GW122" s="1"/>
      <c r="GX122" s="196"/>
      <c r="HA122" s="1"/>
      <c r="HB122" s="196"/>
      <c r="HE122" s="1"/>
      <c r="HF122" s="196"/>
      <c r="HO122" s="1"/>
      <c r="HP122" s="196"/>
      <c r="HV122" s="1"/>
      <c r="HW122" s="196"/>
      <c r="HX122" s="1"/>
      <c r="HY122" s="196"/>
      <c r="HZ122" s="1"/>
      <c r="IA122" s="196"/>
      <c r="IB122" s="1"/>
      <c r="IC122" s="196"/>
      <c r="IF122" s="194"/>
      <c r="IG122" s="194"/>
      <c r="IH122" s="194"/>
      <c r="II122" s="194"/>
    </row>
    <row r="123" spans="1:243" x14ac:dyDescent="0.2">
      <c r="A123" s="194"/>
      <c r="B123" s="195"/>
      <c r="C123" s="1"/>
      <c r="D123" s="1"/>
      <c r="E123" s="1"/>
      <c r="F123" s="1"/>
      <c r="G123" s="1"/>
      <c r="H123" s="1"/>
      <c r="I123" s="1"/>
      <c r="J123" s="1"/>
      <c r="K123" s="1"/>
      <c r="L123" s="1"/>
      <c r="M123" s="1"/>
      <c r="N123" s="1"/>
      <c r="O123" s="1"/>
      <c r="P123" s="194"/>
      <c r="Q123" s="194"/>
      <c r="R123" s="194"/>
      <c r="S123" s="194"/>
      <c r="T123" s="194"/>
      <c r="U123" s="194"/>
      <c r="V123" s="194"/>
      <c r="W123" s="194"/>
      <c r="X123" s="194"/>
      <c r="Y123" s="194"/>
      <c r="Z123" s="194"/>
      <c r="AA123" s="194"/>
      <c r="AB123" s="194"/>
      <c r="AC123" s="194"/>
      <c r="AD123" s="194"/>
      <c r="AE123" s="194"/>
      <c r="AF123" s="196"/>
      <c r="AG123" s="194"/>
      <c r="AH123" s="194"/>
      <c r="AI123" s="194"/>
      <c r="AJ123" s="194"/>
      <c r="AK123" s="194"/>
      <c r="AL123" s="194"/>
      <c r="AM123" s="194"/>
      <c r="AN123" s="194"/>
      <c r="AO123" s="194"/>
      <c r="AP123" s="194"/>
      <c r="AQ123" s="194"/>
      <c r="AR123" s="194"/>
      <c r="AS123" s="194"/>
      <c r="AT123" s="194"/>
      <c r="AU123" s="194"/>
      <c r="AV123" s="194"/>
      <c r="AW123" s="194"/>
      <c r="AX123" s="194"/>
      <c r="AY123" s="194"/>
      <c r="AZ123" s="194"/>
      <c r="BA123" s="194"/>
      <c r="BB123" s="194"/>
      <c r="BC123" s="194"/>
      <c r="BD123" s="194"/>
      <c r="BE123" s="194"/>
      <c r="BF123" s="194"/>
      <c r="BG123" s="194"/>
      <c r="BH123" s="194"/>
      <c r="BI123" s="194"/>
      <c r="BJ123" s="194"/>
      <c r="BK123" s="194"/>
      <c r="BL123" s="194"/>
      <c r="BM123" s="194"/>
      <c r="BN123" s="194"/>
      <c r="BO123" s="194"/>
      <c r="BP123" s="194"/>
      <c r="BQ123" s="194"/>
      <c r="BR123" s="194"/>
      <c r="BS123" s="194"/>
      <c r="BT123" s="194"/>
      <c r="BU123" s="194"/>
      <c r="BV123" s="194"/>
      <c r="BW123" s="194"/>
      <c r="BX123" s="194"/>
      <c r="BY123" s="194"/>
      <c r="BZ123" s="194"/>
      <c r="CA123" s="194"/>
      <c r="CB123" s="194"/>
      <c r="CC123" s="194"/>
      <c r="CD123" s="194"/>
      <c r="CE123" s="194"/>
      <c r="CF123" s="194"/>
      <c r="CG123" s="194"/>
      <c r="CH123" s="194"/>
      <c r="CI123" s="194"/>
      <c r="CJ123" s="194"/>
      <c r="CK123" s="194"/>
      <c r="CL123" s="194"/>
      <c r="CM123" s="194"/>
      <c r="CN123" s="194"/>
      <c r="CO123" s="194"/>
      <c r="CP123" s="194"/>
      <c r="CQ123" s="194"/>
      <c r="CR123" s="194"/>
      <c r="CS123" s="194"/>
      <c r="CT123" s="194"/>
      <c r="CU123" s="194"/>
      <c r="CV123" s="194"/>
      <c r="CW123" s="194"/>
      <c r="CX123" s="194"/>
      <c r="CY123" s="194"/>
      <c r="CZ123" s="194"/>
      <c r="DA123" s="194"/>
      <c r="DB123" s="194"/>
      <c r="DC123" s="194"/>
      <c r="DD123" s="194"/>
      <c r="DE123" s="194"/>
      <c r="DF123" s="194"/>
      <c r="DG123" s="194"/>
      <c r="DH123" s="194"/>
      <c r="DI123" s="194"/>
      <c r="DJ123" s="194"/>
      <c r="DK123" s="194"/>
      <c r="DL123" s="196"/>
      <c r="DM123" s="194"/>
      <c r="DN123" s="194"/>
      <c r="DO123" s="194"/>
      <c r="DP123" s="194"/>
      <c r="DQ123" s="194"/>
      <c r="DR123" s="194"/>
      <c r="DS123" s="194"/>
      <c r="DT123" s="194"/>
      <c r="DU123" s="194"/>
      <c r="DV123" s="194"/>
      <c r="DW123" s="194"/>
      <c r="DX123" s="194"/>
      <c r="DY123" s="194"/>
      <c r="DZ123" s="194"/>
      <c r="EA123" s="194"/>
      <c r="EB123" s="194"/>
      <c r="EC123" s="194"/>
      <c r="ED123" s="194"/>
      <c r="EE123" s="194"/>
      <c r="EF123" s="194"/>
      <c r="EG123" s="194"/>
      <c r="EH123" s="194"/>
      <c r="EI123" s="194"/>
      <c r="EJ123" s="194"/>
      <c r="EK123" s="194"/>
      <c r="EL123" s="194"/>
      <c r="EM123" s="194"/>
      <c r="EN123" s="194"/>
      <c r="EO123" s="194"/>
      <c r="EP123" s="194"/>
      <c r="EQ123" s="194"/>
      <c r="ER123" s="194"/>
      <c r="ES123" s="1"/>
      <c r="ET123" s="196"/>
      <c r="EU123" s="194"/>
      <c r="EV123" s="194"/>
      <c r="EW123" s="194"/>
      <c r="EX123" s="194"/>
      <c r="EY123" s="194"/>
      <c r="EZ123" s="194"/>
      <c r="FA123" s="194"/>
      <c r="FB123" s="194"/>
      <c r="FC123" s="194"/>
      <c r="FD123" s="194"/>
      <c r="FE123" s="194"/>
      <c r="FF123" s="194"/>
      <c r="FG123" s="194"/>
      <c r="FH123" s="194"/>
      <c r="FI123" s="194"/>
      <c r="FJ123" s="194"/>
      <c r="FK123" s="194"/>
      <c r="FL123" s="194"/>
      <c r="FM123" s="194"/>
      <c r="FN123" s="194"/>
      <c r="FO123" s="194"/>
      <c r="FP123" s="194"/>
      <c r="FQ123" s="194"/>
      <c r="FR123" s="194"/>
      <c r="FS123" s="194"/>
      <c r="FT123" s="194"/>
      <c r="FU123" s="194"/>
      <c r="FV123" s="194"/>
      <c r="FW123" s="194"/>
      <c r="FX123" s="194"/>
      <c r="FY123" s="194"/>
      <c r="FZ123" s="1"/>
      <c r="GA123" s="196"/>
      <c r="GY123" s="1"/>
      <c r="GZ123" s="196"/>
      <c r="HI123" s="1"/>
      <c r="HJ123" s="196"/>
      <c r="HO123" s="1"/>
      <c r="HP123" s="196"/>
    </row>
    <row r="124" spans="1:243" x14ac:dyDescent="0.2">
      <c r="A124" s="194"/>
      <c r="B124" s="195"/>
      <c r="C124" s="1"/>
      <c r="D124" s="1"/>
      <c r="E124" s="1"/>
      <c r="F124" s="1"/>
      <c r="G124" s="1"/>
      <c r="H124" s="1"/>
      <c r="I124" s="1"/>
      <c r="J124" s="1"/>
      <c r="K124" s="1"/>
      <c r="L124" s="1"/>
      <c r="M124" s="1"/>
      <c r="N124" s="1"/>
      <c r="O124" s="1"/>
      <c r="P124" s="194"/>
      <c r="Q124" s="194"/>
      <c r="R124" s="194"/>
      <c r="S124" s="194"/>
      <c r="X124" s="194"/>
      <c r="AB124" s="194"/>
      <c r="AC124" s="194"/>
      <c r="AD124" s="194"/>
      <c r="AE124" s="194"/>
      <c r="AF124" s="196"/>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J124" s="194"/>
      <c r="BK124" s="194"/>
      <c r="BR124" s="194"/>
      <c r="BT124" s="194"/>
      <c r="BV124" s="194"/>
      <c r="BX124" s="194"/>
      <c r="BY124" s="194"/>
      <c r="BZ124" s="194"/>
      <c r="CA124" s="194"/>
      <c r="CB124" s="194"/>
      <c r="CC124" s="194"/>
      <c r="CD124" s="194"/>
      <c r="CE124" s="194"/>
      <c r="CF124" s="194"/>
      <c r="CG124" s="194"/>
      <c r="CH124" s="194"/>
      <c r="CI124" s="194"/>
      <c r="CJ124" s="194"/>
      <c r="CK124" s="194"/>
      <c r="CL124" s="194"/>
      <c r="CM124" s="194"/>
      <c r="CN124" s="194"/>
      <c r="CO124" s="194"/>
      <c r="CP124" s="194"/>
      <c r="CQ124" s="194"/>
      <c r="CS124" s="194"/>
      <c r="CT124" s="194"/>
      <c r="CU124" s="194"/>
      <c r="CX124" s="194"/>
      <c r="CY124" s="194"/>
      <c r="DA124" s="194"/>
      <c r="DB124" s="194"/>
      <c r="DC124" s="194"/>
      <c r="DD124" s="194"/>
      <c r="DE124" s="194"/>
      <c r="DG124" s="194"/>
      <c r="DH124" s="194"/>
      <c r="DK124" s="194"/>
      <c r="DL124" s="196"/>
      <c r="DM124" s="194"/>
      <c r="DN124" s="194"/>
      <c r="DO124" s="194"/>
      <c r="DP124" s="194"/>
      <c r="DQ124" s="194"/>
      <c r="DR124" s="194"/>
      <c r="DS124" s="194"/>
      <c r="DT124" s="194"/>
      <c r="DU124" s="194"/>
      <c r="DV124" s="194"/>
      <c r="DW124" s="194"/>
      <c r="DX124" s="194"/>
      <c r="DY124" s="194"/>
      <c r="DZ124" s="194"/>
      <c r="EA124" s="194"/>
      <c r="EB124" s="194"/>
      <c r="EC124" s="194"/>
      <c r="ED124" s="194"/>
      <c r="EE124" s="194"/>
      <c r="EF124" s="194"/>
      <c r="EG124" s="194"/>
      <c r="EH124" s="194"/>
      <c r="EI124" s="194"/>
      <c r="EJ124" s="194"/>
      <c r="EK124" s="194"/>
      <c r="EL124" s="194"/>
      <c r="EM124" s="194"/>
      <c r="EN124" s="194"/>
      <c r="EO124" s="194"/>
      <c r="EP124" s="194"/>
      <c r="EQ124" s="194"/>
      <c r="ER124" s="194"/>
      <c r="ES124" s="1"/>
      <c r="ET124" s="196"/>
      <c r="EU124" s="194"/>
      <c r="EV124" s="194"/>
      <c r="EW124" s="194"/>
      <c r="EX124" s="194"/>
      <c r="EY124" s="194"/>
      <c r="EZ124" s="194"/>
      <c r="FA124" s="194"/>
      <c r="FB124" s="194"/>
      <c r="FC124" s="194"/>
      <c r="FD124" s="194"/>
      <c r="FE124" s="194"/>
      <c r="FF124" s="194"/>
      <c r="FG124" s="194"/>
      <c r="FH124" s="194"/>
      <c r="FI124" s="194"/>
      <c r="FJ124" s="194"/>
      <c r="FK124" s="194"/>
      <c r="FL124" s="194"/>
      <c r="FM124" s="194"/>
      <c r="FN124" s="194"/>
      <c r="FO124" s="194"/>
      <c r="FP124" s="194"/>
      <c r="FQ124" s="194"/>
      <c r="FR124" s="194"/>
      <c r="FS124" s="194"/>
      <c r="FT124" s="194"/>
      <c r="FU124" s="194"/>
      <c r="FV124" s="194"/>
      <c r="FY124" s="194"/>
      <c r="FZ124" s="1"/>
      <c r="GA124" s="196"/>
      <c r="GE124" s="1"/>
      <c r="GF124" s="196"/>
      <c r="GG124" s="1"/>
      <c r="GH124" s="196"/>
      <c r="GS124" s="1"/>
      <c r="GT124" s="196"/>
      <c r="GU124" s="1"/>
      <c r="GV124" s="196"/>
      <c r="HE124" s="1"/>
      <c r="HF124" s="196"/>
      <c r="HI124" s="1"/>
      <c r="HJ124" s="196"/>
      <c r="HO124" s="1"/>
      <c r="HP124" s="196"/>
      <c r="HX124" s="1"/>
      <c r="HY124" s="196"/>
      <c r="HZ124" s="1"/>
      <c r="IA124" s="196"/>
      <c r="IB124" s="1"/>
      <c r="IC124" s="196"/>
    </row>
    <row r="125" spans="1:243" x14ac:dyDescent="0.2">
      <c r="A125" s="194"/>
      <c r="B125" s="195"/>
      <c r="C125" s="1"/>
      <c r="D125" s="1"/>
      <c r="E125" s="1"/>
      <c r="F125" s="1"/>
      <c r="G125" s="1"/>
      <c r="H125" s="1"/>
      <c r="I125" s="1"/>
      <c r="J125" s="1"/>
      <c r="K125" s="1"/>
      <c r="L125" s="1"/>
      <c r="M125" s="1"/>
      <c r="N125" s="1"/>
      <c r="O125" s="1"/>
      <c r="P125" s="194"/>
      <c r="Q125" s="194"/>
      <c r="R125" s="194"/>
      <c r="S125" s="194"/>
      <c r="T125" s="194"/>
      <c r="U125" s="194"/>
      <c r="V125" s="194"/>
      <c r="W125" s="194"/>
      <c r="X125" s="194"/>
      <c r="Y125" s="194"/>
      <c r="Z125" s="194"/>
      <c r="AA125" s="194"/>
      <c r="AB125" s="194"/>
      <c r="AC125" s="194"/>
      <c r="AD125" s="194"/>
      <c r="AE125" s="194"/>
      <c r="AF125" s="196"/>
      <c r="AG125" s="194"/>
      <c r="AH125" s="194"/>
      <c r="AI125" s="194"/>
      <c r="AJ125" s="194"/>
      <c r="AK125" s="194"/>
      <c r="AL125" s="194"/>
      <c r="AM125" s="194"/>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4"/>
      <c r="BQ125" s="194"/>
      <c r="BR125" s="194"/>
      <c r="BS125" s="194"/>
      <c r="BT125" s="194"/>
      <c r="BU125" s="194"/>
      <c r="BV125" s="194"/>
      <c r="BW125" s="194"/>
      <c r="BX125" s="194"/>
      <c r="BY125" s="194"/>
      <c r="BZ125" s="194"/>
      <c r="CA125" s="194"/>
      <c r="CB125" s="194"/>
      <c r="CC125" s="194"/>
      <c r="CD125" s="194"/>
      <c r="CE125" s="194"/>
      <c r="CF125" s="194"/>
      <c r="CG125" s="194"/>
      <c r="CH125" s="194"/>
      <c r="CI125" s="194"/>
      <c r="CJ125" s="194"/>
      <c r="CK125" s="194"/>
      <c r="CL125" s="194"/>
      <c r="CM125" s="194"/>
      <c r="CN125" s="194"/>
      <c r="CO125" s="194"/>
      <c r="CP125" s="194"/>
      <c r="CQ125" s="194"/>
      <c r="CR125" s="194"/>
      <c r="CS125" s="194"/>
      <c r="CT125" s="194"/>
      <c r="CU125" s="194"/>
      <c r="CV125" s="194"/>
      <c r="CW125" s="194"/>
      <c r="CX125" s="194"/>
      <c r="CY125" s="194"/>
      <c r="CZ125" s="194"/>
      <c r="DA125" s="194"/>
      <c r="DB125" s="194"/>
      <c r="DC125" s="194"/>
      <c r="DD125" s="194"/>
      <c r="DE125" s="194"/>
      <c r="DF125" s="194"/>
      <c r="DG125" s="194"/>
      <c r="DH125" s="194"/>
      <c r="DI125" s="194"/>
      <c r="DJ125" s="194"/>
      <c r="DK125" s="194"/>
      <c r="DL125" s="196"/>
      <c r="DM125" s="194"/>
      <c r="DN125" s="194"/>
      <c r="DO125" s="194"/>
      <c r="DP125" s="194"/>
      <c r="DQ125" s="194"/>
      <c r="DR125" s="194"/>
      <c r="DS125" s="194"/>
      <c r="DT125" s="194"/>
      <c r="DU125" s="194"/>
      <c r="DV125" s="194"/>
      <c r="DW125" s="194"/>
      <c r="DX125" s="194"/>
      <c r="DY125" s="194"/>
      <c r="DZ125" s="194"/>
      <c r="EA125" s="194"/>
      <c r="EB125" s="194"/>
      <c r="EC125" s="194"/>
      <c r="ED125" s="194"/>
      <c r="EE125" s="194"/>
      <c r="EF125" s="194"/>
      <c r="EG125" s="194"/>
      <c r="EH125" s="194"/>
      <c r="EI125" s="194"/>
      <c r="EJ125" s="194"/>
      <c r="EK125" s="194"/>
      <c r="EL125" s="194"/>
      <c r="EM125" s="194"/>
      <c r="EN125" s="194"/>
      <c r="EO125" s="194"/>
      <c r="EP125" s="194"/>
      <c r="EQ125" s="194"/>
      <c r="ER125" s="194"/>
      <c r="ES125" s="1"/>
      <c r="ET125" s="196"/>
      <c r="EU125" s="194"/>
      <c r="EV125" s="194"/>
      <c r="EW125" s="194"/>
      <c r="EX125" s="194"/>
      <c r="EY125" s="194"/>
      <c r="EZ125" s="194"/>
      <c r="FA125" s="194"/>
      <c r="FB125" s="194"/>
      <c r="FC125" s="194"/>
      <c r="FD125" s="194"/>
      <c r="FE125" s="194"/>
      <c r="FF125" s="194"/>
      <c r="FG125" s="194"/>
      <c r="FH125" s="194"/>
      <c r="FI125" s="194"/>
      <c r="FJ125" s="194"/>
      <c r="FK125" s="194"/>
      <c r="FL125" s="194"/>
      <c r="FM125" s="194"/>
      <c r="FN125" s="194"/>
      <c r="FO125" s="194"/>
      <c r="FP125" s="194"/>
      <c r="FQ125" s="194"/>
      <c r="FR125" s="194"/>
      <c r="FS125" s="194"/>
      <c r="FT125" s="194"/>
      <c r="FU125" s="194"/>
      <c r="FV125" s="194"/>
      <c r="FW125" s="194"/>
      <c r="FX125" s="194"/>
      <c r="FY125" s="194"/>
      <c r="FZ125" s="1"/>
      <c r="GA125" s="196"/>
      <c r="GW125" s="1"/>
      <c r="GX125" s="196"/>
      <c r="HG125" s="1"/>
      <c r="HH125" s="196"/>
      <c r="HI125" s="1"/>
      <c r="HJ125" s="196"/>
      <c r="HM125" s="1"/>
      <c r="HN125" s="196"/>
      <c r="HO125" s="1"/>
      <c r="HP125" s="196"/>
      <c r="HZ125" s="1"/>
      <c r="IA125" s="196"/>
      <c r="IB125" s="1"/>
      <c r="IC125" s="196"/>
    </row>
    <row r="126" spans="1:243" x14ac:dyDescent="0.2">
      <c r="A126" s="194"/>
      <c r="B126" s="195"/>
      <c r="C126" s="1"/>
      <c r="D126" s="1"/>
      <c r="E126" s="1"/>
      <c r="F126" s="1"/>
      <c r="G126" s="1"/>
      <c r="H126" s="1"/>
      <c r="I126" s="1"/>
      <c r="J126" s="1"/>
      <c r="K126" s="1"/>
      <c r="L126" s="1"/>
      <c r="M126" s="1"/>
      <c r="N126" s="1"/>
      <c r="O126" s="1"/>
      <c r="P126" s="194"/>
      <c r="Q126" s="194"/>
      <c r="R126" s="194"/>
      <c r="S126" s="194"/>
      <c r="X126" s="194"/>
      <c r="AB126" s="194"/>
      <c r="AC126" s="194"/>
      <c r="AD126" s="194"/>
      <c r="AE126" s="194"/>
      <c r="AF126" s="196"/>
      <c r="AG126" s="194"/>
      <c r="AH126" s="194"/>
      <c r="AI126" s="194"/>
      <c r="AJ126" s="194"/>
      <c r="AK126" s="194"/>
      <c r="AL126" s="194"/>
      <c r="AM126" s="194"/>
      <c r="AN126" s="194"/>
      <c r="AO126" s="194"/>
      <c r="AP126" s="194"/>
      <c r="AQ126" s="194"/>
      <c r="AR126" s="194"/>
      <c r="AS126" s="194"/>
      <c r="AT126" s="194"/>
      <c r="AU126" s="194"/>
      <c r="AV126" s="194"/>
      <c r="AW126" s="194"/>
      <c r="AX126" s="194"/>
      <c r="AY126" s="194"/>
      <c r="AZ126" s="194"/>
      <c r="BA126" s="194"/>
      <c r="BB126" s="194"/>
      <c r="BC126" s="194"/>
      <c r="BF126" s="194"/>
      <c r="BG126" s="194"/>
      <c r="BX126" s="194"/>
      <c r="BY126" s="194"/>
      <c r="BZ126" s="194"/>
      <c r="CB126" s="194"/>
      <c r="CD126" s="194"/>
      <c r="CG126" s="194"/>
      <c r="CH126" s="194"/>
      <c r="CI126" s="194"/>
      <c r="CJ126" s="194"/>
      <c r="CL126" s="194"/>
      <c r="CM126" s="194"/>
      <c r="CN126" s="194"/>
      <c r="CO126" s="194"/>
      <c r="CP126" s="194"/>
      <c r="CQ126" s="194"/>
      <c r="CS126" s="194"/>
      <c r="CZ126" s="194"/>
      <c r="DB126" s="194"/>
      <c r="DG126" s="194"/>
      <c r="DK126" s="194"/>
      <c r="DL126" s="196"/>
      <c r="DM126" s="194"/>
      <c r="DN126" s="194"/>
      <c r="DO126" s="194"/>
      <c r="DP126" s="194"/>
      <c r="DQ126" s="194"/>
      <c r="DR126" s="194"/>
      <c r="DS126" s="194"/>
      <c r="DT126" s="194"/>
      <c r="DU126" s="194"/>
      <c r="DV126" s="194"/>
      <c r="DW126" s="194"/>
      <c r="DX126" s="194"/>
      <c r="DY126" s="194"/>
      <c r="DZ126" s="194"/>
      <c r="EA126" s="194"/>
      <c r="EB126" s="194"/>
      <c r="EC126" s="194"/>
      <c r="ED126" s="194"/>
      <c r="EE126" s="194"/>
      <c r="EF126" s="194"/>
      <c r="EG126" s="194"/>
      <c r="EH126" s="194"/>
      <c r="EI126" s="194"/>
      <c r="EJ126" s="194"/>
      <c r="EK126" s="194"/>
      <c r="EL126" s="194"/>
      <c r="EM126" s="194"/>
      <c r="EN126" s="194"/>
      <c r="EO126" s="194"/>
      <c r="EP126" s="194"/>
      <c r="EQ126" s="194"/>
      <c r="ER126" s="194"/>
      <c r="ES126" s="1"/>
      <c r="ET126" s="196"/>
      <c r="EV126" s="194"/>
      <c r="EW126" s="194"/>
      <c r="EX126" s="194"/>
      <c r="EY126" s="194"/>
      <c r="EZ126" s="194"/>
      <c r="FA126" s="194"/>
      <c r="FB126" s="194"/>
      <c r="FC126" s="194"/>
      <c r="FD126" s="194"/>
      <c r="FE126" s="194"/>
      <c r="FF126" s="194"/>
      <c r="FG126" s="194"/>
      <c r="FH126" s="194"/>
      <c r="FI126" s="194"/>
      <c r="FJ126" s="194"/>
      <c r="FK126" s="194"/>
      <c r="FL126" s="194"/>
      <c r="FM126" s="194"/>
      <c r="FN126" s="194"/>
      <c r="FO126" s="194"/>
      <c r="FQ126" s="194"/>
      <c r="FS126" s="194"/>
      <c r="FY126" s="194"/>
      <c r="FZ126" s="1"/>
      <c r="GA126" s="196"/>
      <c r="GS126" s="1"/>
      <c r="GT126" s="196"/>
      <c r="GU126" s="1"/>
      <c r="GV126" s="196"/>
      <c r="HE126" s="1"/>
      <c r="HF126" s="196"/>
      <c r="HO126" s="1"/>
      <c r="HP126" s="196"/>
    </row>
    <row r="127" spans="1:243" x14ac:dyDescent="0.2">
      <c r="A127" s="194"/>
      <c r="B127" s="195"/>
      <c r="C127" s="1"/>
      <c r="D127" s="1"/>
      <c r="E127" s="1"/>
      <c r="F127" s="1"/>
      <c r="G127" s="1"/>
      <c r="H127" s="1"/>
      <c r="I127" s="1"/>
      <c r="J127" s="1"/>
      <c r="K127" s="1"/>
      <c r="L127" s="1"/>
      <c r="M127" s="1"/>
      <c r="N127" s="1"/>
      <c r="O127" s="1"/>
      <c r="P127" s="194"/>
      <c r="Q127" s="194"/>
      <c r="R127" s="194"/>
      <c r="S127" s="194"/>
      <c r="Y127" s="194"/>
      <c r="Z127" s="194"/>
      <c r="AB127" s="194"/>
      <c r="AC127" s="194"/>
      <c r="AD127" s="194"/>
      <c r="AE127" s="194"/>
      <c r="AF127" s="196"/>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X127" s="194"/>
      <c r="BY127" s="194"/>
      <c r="BZ127" s="194"/>
      <c r="CA127" s="194"/>
      <c r="CB127" s="194"/>
      <c r="CC127" s="194"/>
      <c r="CD127" s="194"/>
      <c r="CE127" s="194"/>
      <c r="CF127" s="194"/>
      <c r="CG127" s="194"/>
      <c r="CI127" s="194"/>
      <c r="CJ127" s="194"/>
      <c r="CK127" s="194"/>
      <c r="CL127" s="194"/>
      <c r="CM127" s="194"/>
      <c r="CN127" s="194"/>
      <c r="CO127" s="194"/>
      <c r="CP127" s="194"/>
      <c r="CQ127" s="194"/>
      <c r="CR127" s="194"/>
      <c r="CS127" s="194"/>
      <c r="CX127" s="194"/>
      <c r="CY127" s="194"/>
      <c r="DB127" s="194"/>
      <c r="DC127" s="194"/>
      <c r="DG127" s="194"/>
      <c r="DH127" s="194"/>
      <c r="DK127" s="194"/>
      <c r="DL127" s="196"/>
      <c r="DM127" s="194"/>
      <c r="DN127" s="194"/>
      <c r="DO127" s="194"/>
      <c r="DP127" s="194"/>
      <c r="DQ127" s="194"/>
      <c r="DR127" s="194"/>
      <c r="DS127" s="194"/>
      <c r="DT127" s="194"/>
      <c r="DU127" s="194"/>
      <c r="DV127" s="194"/>
      <c r="DW127" s="194"/>
      <c r="DX127" s="194"/>
      <c r="DY127" s="194"/>
      <c r="DZ127" s="194"/>
      <c r="EA127" s="194"/>
      <c r="EB127" s="194"/>
      <c r="EC127" s="194"/>
      <c r="ED127" s="194"/>
      <c r="EE127" s="194"/>
      <c r="EF127" s="194"/>
      <c r="EG127" s="194"/>
      <c r="EH127" s="194"/>
      <c r="EI127" s="194"/>
      <c r="EJ127" s="194"/>
      <c r="EK127" s="194"/>
      <c r="EL127" s="194"/>
      <c r="EM127" s="194"/>
      <c r="EN127" s="194"/>
      <c r="EO127" s="194"/>
      <c r="EP127" s="194"/>
      <c r="EQ127" s="194"/>
      <c r="ER127" s="194"/>
      <c r="ES127" s="1"/>
      <c r="ET127" s="196"/>
      <c r="EU127" s="194"/>
      <c r="EV127" s="194"/>
      <c r="EW127" s="194"/>
      <c r="EX127" s="194"/>
      <c r="EY127" s="194"/>
      <c r="EZ127" s="194"/>
      <c r="FA127" s="194"/>
      <c r="FB127" s="194"/>
      <c r="FC127" s="194"/>
      <c r="FD127" s="194"/>
      <c r="FE127" s="194"/>
      <c r="FF127" s="194"/>
      <c r="FG127" s="194"/>
      <c r="FH127" s="194"/>
      <c r="FI127" s="194"/>
      <c r="FJ127" s="194"/>
      <c r="FK127" s="194"/>
      <c r="FL127" s="194"/>
      <c r="FM127" s="194"/>
      <c r="FN127" s="194"/>
      <c r="FO127" s="194"/>
      <c r="FP127" s="194"/>
      <c r="FQ127" s="194"/>
      <c r="FR127" s="194"/>
      <c r="FS127" s="194"/>
      <c r="FT127" s="194"/>
      <c r="FU127" s="194"/>
      <c r="FV127" s="194"/>
      <c r="FW127" s="194"/>
      <c r="FX127" s="194"/>
      <c r="FY127" s="194"/>
      <c r="FZ127" s="1"/>
      <c r="GA127" s="196"/>
      <c r="GW127" s="1"/>
      <c r="GX127" s="196"/>
      <c r="HE127" s="1"/>
      <c r="HF127" s="196"/>
      <c r="HO127" s="1"/>
      <c r="HP127" s="196"/>
      <c r="HX127" s="1"/>
      <c r="HY127" s="196"/>
      <c r="HZ127" s="1"/>
      <c r="IA127" s="196"/>
      <c r="IB127" s="1"/>
      <c r="IC127" s="196"/>
    </row>
    <row r="128" spans="1:243" x14ac:dyDescent="0.2">
      <c r="A128" s="194"/>
      <c r="B128" s="195"/>
      <c r="C128" s="1"/>
      <c r="D128" s="1"/>
      <c r="E128" s="1"/>
      <c r="F128" s="1"/>
      <c r="G128" s="1"/>
      <c r="H128" s="1"/>
      <c r="I128" s="1"/>
      <c r="J128" s="1"/>
      <c r="K128" s="1"/>
      <c r="L128" s="1"/>
      <c r="M128" s="1"/>
      <c r="N128" s="1"/>
      <c r="O128" s="1"/>
      <c r="P128" s="194"/>
      <c r="Q128" s="194"/>
      <c r="R128" s="194"/>
      <c r="S128" s="194"/>
      <c r="W128" s="194"/>
      <c r="AB128" s="194"/>
      <c r="AC128" s="194"/>
      <c r="AD128" s="194"/>
      <c r="AE128" s="194"/>
      <c r="AF128" s="196"/>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F128" s="194"/>
      <c r="BG128" s="194"/>
      <c r="BH128" s="194"/>
      <c r="BX128" s="194"/>
      <c r="BY128" s="194"/>
      <c r="BZ128" s="194"/>
      <c r="CA128" s="194"/>
      <c r="CB128" s="194"/>
      <c r="CC128" s="194"/>
      <c r="CG128" s="194"/>
      <c r="CH128" s="194"/>
      <c r="CI128" s="194"/>
      <c r="CJ128" s="194"/>
      <c r="CK128" s="194"/>
      <c r="CO128" s="194"/>
      <c r="CP128" s="194"/>
      <c r="CQ128" s="194"/>
      <c r="CS128" s="194"/>
      <c r="CT128" s="194"/>
      <c r="CU128" s="194"/>
      <c r="CV128" s="194"/>
      <c r="CW128" s="194"/>
      <c r="CX128" s="194"/>
      <c r="CY128" s="194"/>
      <c r="DB128" s="194"/>
      <c r="DC128" s="194"/>
      <c r="DD128" s="194"/>
      <c r="DE128" s="194"/>
      <c r="DF128" s="194"/>
      <c r="DG128" s="194"/>
      <c r="DK128" s="194"/>
      <c r="DL128" s="196"/>
      <c r="DM128" s="194"/>
      <c r="DN128" s="194"/>
      <c r="DO128" s="194"/>
      <c r="DP128" s="194"/>
      <c r="DQ128" s="194"/>
      <c r="DR128" s="194"/>
      <c r="DS128" s="194"/>
      <c r="DT128" s="194"/>
      <c r="DU128" s="194"/>
      <c r="DV128" s="194"/>
      <c r="DW128" s="194"/>
      <c r="DX128" s="194"/>
      <c r="DY128" s="194"/>
      <c r="DZ128" s="194"/>
      <c r="EA128" s="194"/>
      <c r="EB128" s="194"/>
      <c r="EC128" s="194"/>
      <c r="ED128" s="194"/>
      <c r="EE128" s="194"/>
      <c r="EF128" s="194"/>
      <c r="EG128" s="194"/>
      <c r="EH128" s="194"/>
      <c r="EI128" s="194"/>
      <c r="EJ128" s="194"/>
      <c r="EK128" s="194"/>
      <c r="EL128" s="194"/>
      <c r="EM128" s="194"/>
      <c r="EN128" s="194"/>
      <c r="EO128" s="194"/>
      <c r="EP128" s="194"/>
      <c r="EQ128" s="194"/>
      <c r="ER128" s="194"/>
      <c r="ES128" s="1"/>
      <c r="ET128" s="196"/>
      <c r="EV128" s="194"/>
      <c r="EW128" s="194"/>
      <c r="EX128" s="194"/>
      <c r="EY128" s="194"/>
      <c r="EZ128" s="194"/>
      <c r="FA128" s="194"/>
      <c r="FB128" s="194"/>
      <c r="FC128" s="194"/>
      <c r="FD128" s="194"/>
      <c r="FE128" s="194"/>
      <c r="FF128" s="194"/>
      <c r="FG128" s="194"/>
      <c r="FH128" s="194"/>
      <c r="FI128" s="194"/>
      <c r="FJ128" s="194"/>
      <c r="FK128" s="194"/>
      <c r="FL128" s="194"/>
      <c r="FM128" s="194"/>
      <c r="FN128" s="194"/>
      <c r="FO128" s="194"/>
      <c r="FP128" s="194"/>
      <c r="FQ128" s="194"/>
      <c r="FR128" s="194"/>
      <c r="FS128" s="194"/>
      <c r="FT128" s="194"/>
      <c r="FU128" s="194"/>
      <c r="FV128" s="194"/>
      <c r="FW128" s="194"/>
      <c r="FX128" s="194"/>
      <c r="FY128" s="194"/>
      <c r="FZ128" s="1"/>
      <c r="GA128" s="196"/>
      <c r="GG128" s="1"/>
      <c r="GH128" s="196"/>
      <c r="GY128" s="1"/>
      <c r="GZ128" s="196"/>
      <c r="HE128" s="1"/>
      <c r="HF128" s="196"/>
      <c r="HO128" s="1"/>
      <c r="HP128" s="196"/>
    </row>
    <row r="129" spans="1:243" x14ac:dyDescent="0.2">
      <c r="A129" s="194"/>
      <c r="B129" s="195"/>
      <c r="C129" s="1"/>
      <c r="D129" s="1"/>
      <c r="E129" s="1"/>
      <c r="F129" s="1"/>
      <c r="G129" s="1"/>
      <c r="H129" s="1"/>
      <c r="I129" s="1"/>
      <c r="J129" s="1"/>
      <c r="K129" s="1"/>
      <c r="L129" s="1"/>
      <c r="M129" s="1"/>
      <c r="N129" s="1"/>
      <c r="O129" s="1"/>
      <c r="P129" s="194"/>
      <c r="Q129" s="194"/>
      <c r="R129" s="194"/>
      <c r="S129" s="194"/>
      <c r="T129" s="194"/>
      <c r="U129" s="194"/>
      <c r="V129" s="194"/>
      <c r="W129" s="194"/>
      <c r="X129" s="194"/>
      <c r="Y129" s="194"/>
      <c r="Z129" s="194"/>
      <c r="AA129" s="194"/>
      <c r="AB129" s="194"/>
      <c r="AC129" s="194"/>
      <c r="AD129" s="194"/>
      <c r="AE129" s="194"/>
      <c r="AF129" s="196"/>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V129" s="194"/>
      <c r="BX129" s="194"/>
      <c r="BY129" s="194"/>
      <c r="BZ129" s="194"/>
      <c r="CA129" s="194"/>
      <c r="CB129" s="194"/>
      <c r="CC129" s="194"/>
      <c r="CD129" s="194"/>
      <c r="CE129" s="194"/>
      <c r="CF129" s="194"/>
      <c r="CG129" s="194"/>
      <c r="CH129" s="194"/>
      <c r="CI129" s="194"/>
      <c r="CJ129" s="194"/>
      <c r="CK129" s="194"/>
      <c r="CL129" s="194"/>
      <c r="CM129" s="194"/>
      <c r="CN129" s="194"/>
      <c r="CO129" s="194"/>
      <c r="CP129" s="194"/>
      <c r="CQ129" s="194"/>
      <c r="CR129" s="194"/>
      <c r="CS129" s="194"/>
      <c r="CT129" s="194"/>
      <c r="CU129" s="194"/>
      <c r="CV129" s="194"/>
      <c r="CW129" s="194"/>
      <c r="CX129" s="194"/>
      <c r="CY129" s="194"/>
      <c r="CZ129" s="194"/>
      <c r="DA129" s="194"/>
      <c r="DB129" s="194"/>
      <c r="DC129" s="194"/>
      <c r="DD129" s="194"/>
      <c r="DE129" s="194"/>
      <c r="DF129" s="194"/>
      <c r="DG129" s="194"/>
      <c r="DH129" s="194"/>
      <c r="DI129" s="194"/>
      <c r="DJ129" s="194"/>
      <c r="DK129" s="194"/>
      <c r="DL129" s="196"/>
      <c r="DM129" s="194"/>
      <c r="DN129" s="194"/>
      <c r="DO129" s="194"/>
      <c r="DP129" s="194"/>
      <c r="DQ129" s="194"/>
      <c r="DR129" s="194"/>
      <c r="DS129" s="194"/>
      <c r="DT129" s="194"/>
      <c r="DU129" s="194"/>
      <c r="DV129" s="194"/>
      <c r="DW129" s="194"/>
      <c r="DX129" s="194"/>
      <c r="DY129" s="194"/>
      <c r="DZ129" s="194"/>
      <c r="EA129" s="194"/>
      <c r="EB129" s="194"/>
      <c r="EC129" s="194"/>
      <c r="ED129" s="194"/>
      <c r="EE129" s="194"/>
      <c r="EF129" s="194"/>
      <c r="EG129" s="194"/>
      <c r="EH129" s="194"/>
      <c r="EI129" s="194"/>
      <c r="EJ129" s="194"/>
      <c r="EK129" s="194"/>
      <c r="EL129" s="194"/>
      <c r="EM129" s="194"/>
      <c r="EN129" s="194"/>
      <c r="EO129" s="194"/>
      <c r="EP129" s="194"/>
      <c r="EQ129" s="194"/>
      <c r="ER129" s="194"/>
      <c r="ES129" s="1"/>
      <c r="ET129" s="196"/>
      <c r="EU129" s="194"/>
      <c r="EV129" s="194"/>
      <c r="EW129" s="194"/>
      <c r="EX129" s="194"/>
      <c r="EY129" s="194"/>
      <c r="EZ129" s="194"/>
      <c r="FA129" s="194"/>
      <c r="FB129" s="194"/>
      <c r="FC129" s="194"/>
      <c r="FD129" s="194"/>
      <c r="FE129" s="194"/>
      <c r="FF129" s="194"/>
      <c r="FG129" s="194"/>
      <c r="FH129" s="194"/>
      <c r="FI129" s="194"/>
      <c r="FJ129" s="194"/>
      <c r="FK129" s="194"/>
      <c r="FL129" s="194"/>
      <c r="FM129" s="194"/>
      <c r="FN129" s="194"/>
      <c r="FO129" s="194"/>
      <c r="FP129" s="194"/>
      <c r="FQ129" s="194"/>
      <c r="FR129" s="194"/>
      <c r="FS129" s="194"/>
      <c r="FT129" s="194"/>
      <c r="FU129" s="194"/>
      <c r="FV129" s="194"/>
      <c r="FW129" s="194"/>
      <c r="FX129" s="194"/>
      <c r="FY129" s="194"/>
      <c r="FZ129" s="1"/>
      <c r="GA129" s="196"/>
      <c r="GU129" s="1"/>
      <c r="GV129" s="196"/>
      <c r="HE129" s="1"/>
      <c r="HF129" s="196"/>
      <c r="HI129" s="1"/>
      <c r="HJ129" s="196"/>
      <c r="HO129" s="1"/>
      <c r="HP129" s="196"/>
    </row>
    <row r="130" spans="1:243" x14ac:dyDescent="0.2">
      <c r="A130" s="194"/>
      <c r="B130" s="195"/>
      <c r="C130" s="1"/>
      <c r="D130" s="1"/>
      <c r="E130" s="1"/>
      <c r="F130" s="1"/>
      <c r="G130" s="1"/>
      <c r="H130" s="1"/>
      <c r="I130" s="1"/>
      <c r="J130" s="1"/>
      <c r="K130" s="1"/>
      <c r="L130" s="1"/>
      <c r="M130" s="1"/>
      <c r="N130" s="1"/>
      <c r="O130" s="1"/>
      <c r="P130" s="194"/>
      <c r="Q130" s="194"/>
      <c r="S130" s="194"/>
      <c r="V130" s="194"/>
      <c r="X130" s="194"/>
      <c r="AB130" s="194"/>
      <c r="AC130" s="194"/>
      <c r="AD130" s="194"/>
      <c r="AE130" s="194"/>
      <c r="AF130" s="196"/>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S130" s="194"/>
      <c r="BX130" s="194"/>
      <c r="BY130" s="194"/>
      <c r="BZ130" s="194"/>
      <c r="CA130" s="194"/>
      <c r="CB130" s="194"/>
      <c r="CC130" s="194"/>
      <c r="CD130" s="194"/>
      <c r="CG130" s="194"/>
      <c r="CI130" s="194"/>
      <c r="CJ130" s="194"/>
      <c r="CK130" s="194"/>
      <c r="CL130" s="194"/>
      <c r="CM130" s="194"/>
      <c r="CN130" s="194"/>
      <c r="CO130" s="194"/>
      <c r="CP130" s="194"/>
      <c r="CQ130" s="194"/>
      <c r="CR130" s="194"/>
      <c r="CS130" s="194"/>
      <c r="CY130" s="194"/>
      <c r="DB130" s="194"/>
      <c r="DG130" s="194"/>
      <c r="DH130" s="194"/>
      <c r="DK130" s="194"/>
      <c r="DL130" s="196"/>
      <c r="DM130" s="194"/>
      <c r="DN130" s="194"/>
      <c r="DO130" s="194"/>
      <c r="DP130" s="194"/>
      <c r="DQ130" s="194"/>
      <c r="DR130" s="194"/>
      <c r="DS130" s="194"/>
      <c r="DT130" s="194"/>
      <c r="DU130" s="194"/>
      <c r="DV130" s="194"/>
      <c r="DW130" s="194"/>
      <c r="DX130" s="194"/>
      <c r="DY130" s="194"/>
      <c r="DZ130" s="194"/>
      <c r="EA130" s="194"/>
      <c r="EB130" s="194"/>
      <c r="EC130" s="194"/>
      <c r="ED130" s="194"/>
      <c r="EE130" s="194"/>
      <c r="EF130" s="194"/>
      <c r="EG130" s="194"/>
      <c r="EH130" s="194"/>
      <c r="EI130" s="194"/>
      <c r="EJ130" s="194"/>
      <c r="EK130" s="194"/>
      <c r="EL130" s="194"/>
      <c r="EM130" s="194"/>
      <c r="EN130" s="194"/>
      <c r="EO130" s="194"/>
      <c r="EP130" s="194"/>
      <c r="EQ130" s="194"/>
      <c r="ER130" s="194"/>
      <c r="ES130" s="1"/>
      <c r="ET130" s="196"/>
      <c r="EV130" s="194"/>
      <c r="EW130" s="194"/>
      <c r="EX130" s="194"/>
      <c r="EY130" s="194"/>
      <c r="EZ130" s="194"/>
      <c r="FA130" s="194"/>
      <c r="FB130" s="194"/>
      <c r="FC130" s="194"/>
      <c r="FD130" s="194"/>
      <c r="FE130" s="194"/>
      <c r="FF130" s="194"/>
      <c r="FG130" s="194"/>
      <c r="FH130" s="194"/>
      <c r="FI130" s="194"/>
      <c r="FJ130" s="194"/>
      <c r="FK130" s="194"/>
      <c r="FL130" s="194"/>
      <c r="FM130" s="194"/>
      <c r="FN130" s="194"/>
      <c r="FO130" s="194"/>
      <c r="FP130" s="194"/>
      <c r="FQ130" s="194"/>
      <c r="FR130" s="194"/>
      <c r="FS130" s="194"/>
      <c r="FT130" s="194"/>
      <c r="FU130" s="194"/>
      <c r="FV130" s="194"/>
      <c r="FW130" s="194"/>
      <c r="FX130" s="194"/>
      <c r="FY130" s="194"/>
      <c r="FZ130" s="1"/>
      <c r="GA130" s="196"/>
      <c r="GU130" s="1"/>
      <c r="GV130" s="196"/>
      <c r="HA130" s="1"/>
      <c r="HB130" s="196"/>
      <c r="HO130" s="1"/>
      <c r="HP130" s="196"/>
      <c r="HX130" s="1"/>
      <c r="HY130" s="196"/>
      <c r="IB130" s="1"/>
      <c r="IC130" s="196"/>
    </row>
    <row r="131" spans="1:243" x14ac:dyDescent="0.2">
      <c r="A131" s="194"/>
      <c r="B131" s="195"/>
      <c r="C131" s="1"/>
      <c r="D131" s="1"/>
      <c r="E131" s="1"/>
      <c r="F131" s="1"/>
      <c r="G131" s="1"/>
      <c r="H131" s="1"/>
      <c r="I131" s="1"/>
      <c r="J131" s="1"/>
      <c r="K131" s="1"/>
      <c r="L131" s="1"/>
      <c r="M131" s="1"/>
      <c r="N131" s="1"/>
      <c r="O131" s="1"/>
      <c r="P131" s="194"/>
      <c r="Q131" s="194"/>
      <c r="R131" s="194"/>
      <c r="S131" s="194"/>
      <c r="T131" s="194"/>
      <c r="U131" s="194"/>
      <c r="V131" s="194"/>
      <c r="W131" s="194"/>
      <c r="X131" s="194"/>
      <c r="Y131" s="194"/>
      <c r="Z131" s="194"/>
      <c r="AA131" s="194"/>
      <c r="AB131" s="194"/>
      <c r="AC131" s="194"/>
      <c r="AD131" s="194"/>
      <c r="AE131" s="194"/>
      <c r="AF131" s="196"/>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c r="CA131" s="194"/>
      <c r="CB131" s="194"/>
      <c r="CC131" s="194"/>
      <c r="CD131" s="194"/>
      <c r="CE131" s="194"/>
      <c r="CF131" s="194"/>
      <c r="CG131" s="194"/>
      <c r="CH131" s="194"/>
      <c r="CI131" s="194"/>
      <c r="CJ131" s="194"/>
      <c r="CK131" s="194"/>
      <c r="CL131" s="194"/>
      <c r="CM131" s="194"/>
      <c r="CN131" s="194"/>
      <c r="CO131" s="194"/>
      <c r="CP131" s="194"/>
      <c r="CQ131" s="194"/>
      <c r="CR131" s="194"/>
      <c r="CS131" s="194"/>
      <c r="CT131" s="194"/>
      <c r="CU131" s="194"/>
      <c r="CV131" s="194"/>
      <c r="CW131" s="194"/>
      <c r="CX131" s="194"/>
      <c r="CY131" s="194"/>
      <c r="CZ131" s="194"/>
      <c r="DA131" s="194"/>
      <c r="DB131" s="194"/>
      <c r="DC131" s="194"/>
      <c r="DD131" s="194"/>
      <c r="DE131" s="194"/>
      <c r="DF131" s="194"/>
      <c r="DG131" s="194"/>
      <c r="DH131" s="194"/>
      <c r="DI131" s="194"/>
      <c r="DJ131" s="194"/>
      <c r="DK131" s="194"/>
      <c r="DL131" s="196"/>
      <c r="DM131" s="194"/>
      <c r="DN131" s="194"/>
      <c r="DO131" s="194"/>
      <c r="DP131" s="194"/>
      <c r="DQ131" s="194"/>
      <c r="DR131" s="194"/>
      <c r="DS131" s="194"/>
      <c r="DT131" s="194"/>
      <c r="DU131" s="194"/>
      <c r="DV131" s="194"/>
      <c r="DW131" s="194"/>
      <c r="DX131" s="194"/>
      <c r="DY131" s="194"/>
      <c r="DZ131" s="194"/>
      <c r="EA131" s="194"/>
      <c r="EB131" s="194"/>
      <c r="EC131" s="194"/>
      <c r="ED131" s="194"/>
      <c r="EE131" s="194"/>
      <c r="EF131" s="194"/>
      <c r="EG131" s="194"/>
      <c r="EH131" s="194"/>
      <c r="EI131" s="194"/>
      <c r="EJ131" s="194"/>
      <c r="EK131" s="194"/>
      <c r="EL131" s="194"/>
      <c r="EM131" s="194"/>
      <c r="EN131" s="194"/>
      <c r="EO131" s="194"/>
      <c r="EP131" s="194"/>
      <c r="EQ131" s="194"/>
      <c r="ER131" s="194"/>
      <c r="ES131" s="1"/>
      <c r="ET131" s="196"/>
      <c r="EU131" s="194"/>
      <c r="EV131" s="194"/>
      <c r="EW131" s="194"/>
      <c r="EX131" s="194"/>
      <c r="EY131" s="194"/>
      <c r="EZ131" s="194"/>
      <c r="FA131" s="194"/>
      <c r="FB131" s="194"/>
      <c r="FC131" s="194"/>
      <c r="FD131" s="194"/>
      <c r="FE131" s="194"/>
      <c r="FF131" s="194"/>
      <c r="FG131" s="194"/>
      <c r="FH131" s="194"/>
      <c r="FI131" s="194"/>
      <c r="FJ131" s="194"/>
      <c r="FK131" s="194"/>
      <c r="FL131" s="194"/>
      <c r="FM131" s="194"/>
      <c r="FN131" s="194"/>
      <c r="FO131" s="194"/>
      <c r="FP131" s="194"/>
      <c r="FQ131" s="194"/>
      <c r="FR131" s="194"/>
      <c r="FS131" s="194"/>
      <c r="FT131" s="194"/>
      <c r="FU131" s="194"/>
      <c r="FV131" s="194"/>
      <c r="FW131" s="194"/>
      <c r="FX131" s="194"/>
      <c r="FY131" s="194"/>
      <c r="FZ131" s="1"/>
      <c r="GA131" s="196"/>
      <c r="GE131" s="1"/>
      <c r="GF131" s="196"/>
      <c r="HG131" s="1"/>
      <c r="HH131" s="196"/>
      <c r="HI131" s="1"/>
      <c r="HJ131" s="196"/>
      <c r="HO131" s="1"/>
      <c r="HP131" s="196"/>
      <c r="HX131" s="1"/>
      <c r="HY131" s="196"/>
      <c r="HZ131" s="1"/>
      <c r="IA131" s="196"/>
      <c r="IB131" s="1"/>
      <c r="IC131" s="196"/>
      <c r="ID131" s="1"/>
      <c r="IE131" s="196"/>
      <c r="IF131" s="194"/>
      <c r="IG131" s="194"/>
      <c r="IH131" s="194"/>
      <c r="II131" s="194"/>
    </row>
    <row r="132" spans="1:243" x14ac:dyDescent="0.2">
      <c r="A132" s="194"/>
      <c r="B132" s="195"/>
      <c r="C132" s="1"/>
      <c r="D132" s="1"/>
      <c r="E132" s="1"/>
      <c r="F132" s="1"/>
      <c r="G132" s="1"/>
      <c r="H132" s="1"/>
      <c r="I132" s="1"/>
      <c r="J132" s="1"/>
      <c r="K132" s="1"/>
      <c r="L132" s="1"/>
      <c r="M132" s="1"/>
      <c r="N132" s="1"/>
      <c r="O132" s="1"/>
      <c r="P132" s="194"/>
      <c r="Q132" s="194"/>
      <c r="R132" s="194"/>
      <c r="S132" s="194"/>
      <c r="X132" s="194"/>
      <c r="Z132" s="194"/>
      <c r="AB132" s="194"/>
      <c r="AC132" s="194"/>
      <c r="AD132" s="194"/>
      <c r="AE132" s="194"/>
      <c r="AF132" s="196"/>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N132" s="194"/>
      <c r="BV132" s="194"/>
      <c r="BX132" s="194"/>
      <c r="BY132" s="194"/>
      <c r="BZ132" s="194"/>
      <c r="CA132" s="194"/>
      <c r="CB132" s="194"/>
      <c r="CC132" s="194"/>
      <c r="CD132" s="194"/>
      <c r="CE132" s="194"/>
      <c r="CF132" s="194"/>
      <c r="CG132" s="194"/>
      <c r="CH132" s="194"/>
      <c r="CI132" s="194"/>
      <c r="CJ132" s="194"/>
      <c r="CK132" s="194"/>
      <c r="CL132" s="194"/>
      <c r="CM132" s="194"/>
      <c r="CN132" s="194"/>
      <c r="CO132" s="194"/>
      <c r="CP132" s="194"/>
      <c r="CQ132" s="194"/>
      <c r="CR132" s="194"/>
      <c r="CS132" s="194"/>
      <c r="CX132" s="194"/>
      <c r="DB132" s="194"/>
      <c r="DD132" s="194"/>
      <c r="DE132" s="194"/>
      <c r="DG132" s="194"/>
      <c r="DH132" s="194"/>
      <c r="DK132" s="194"/>
      <c r="DL132" s="196"/>
      <c r="DM132" s="194"/>
      <c r="DN132" s="194"/>
      <c r="DO132" s="194"/>
      <c r="DP132" s="194"/>
      <c r="DQ132" s="194"/>
      <c r="DR132" s="194"/>
      <c r="DS132" s="194"/>
      <c r="DT132" s="194"/>
      <c r="DU132" s="194"/>
      <c r="DV132" s="194"/>
      <c r="DW132" s="194"/>
      <c r="DX132" s="194"/>
      <c r="DY132" s="194"/>
      <c r="DZ132" s="194"/>
      <c r="EA132" s="194"/>
      <c r="EB132" s="194"/>
      <c r="EC132" s="194"/>
      <c r="ED132" s="194"/>
      <c r="EE132" s="194"/>
      <c r="EF132" s="194"/>
      <c r="EG132" s="194"/>
      <c r="EH132" s="194"/>
      <c r="EI132" s="194"/>
      <c r="EJ132" s="194"/>
      <c r="EK132" s="194"/>
      <c r="EL132" s="194"/>
      <c r="EM132" s="194"/>
      <c r="EN132" s="194"/>
      <c r="EO132" s="194"/>
      <c r="EP132" s="194"/>
      <c r="EQ132" s="194"/>
      <c r="ER132" s="194"/>
      <c r="ES132" s="1"/>
      <c r="ET132" s="196"/>
      <c r="EU132" s="194"/>
      <c r="EV132" s="194"/>
      <c r="EW132" s="194"/>
      <c r="EX132" s="194"/>
      <c r="EY132" s="194"/>
      <c r="EZ132" s="194"/>
      <c r="FC132" s="194"/>
      <c r="FE132" s="194"/>
      <c r="FF132" s="194"/>
      <c r="FG132" s="194"/>
      <c r="FH132" s="194"/>
      <c r="FI132" s="194"/>
      <c r="FJ132" s="194"/>
      <c r="FK132" s="194"/>
      <c r="FL132" s="194"/>
      <c r="FM132" s="194"/>
      <c r="FN132" s="194"/>
      <c r="FO132" s="194"/>
      <c r="FP132" s="194"/>
      <c r="FQ132" s="194"/>
      <c r="FR132" s="194"/>
      <c r="FS132" s="194"/>
      <c r="FT132" s="194"/>
      <c r="FU132" s="194"/>
      <c r="FV132" s="194"/>
      <c r="FW132" s="194"/>
      <c r="FX132" s="194"/>
      <c r="FY132" s="194"/>
      <c r="FZ132" s="1"/>
      <c r="GA132" s="196"/>
      <c r="GS132" s="1"/>
      <c r="GT132" s="196"/>
      <c r="HA132" s="1"/>
      <c r="HB132" s="196"/>
      <c r="HE132" s="1"/>
      <c r="HF132" s="196"/>
      <c r="HG132" s="1"/>
      <c r="HH132" s="196"/>
      <c r="HO132" s="1"/>
      <c r="HP132" s="196"/>
      <c r="HX132" s="1"/>
      <c r="HY132" s="196"/>
      <c r="HZ132" s="1"/>
      <c r="IA132" s="196"/>
      <c r="IB132" s="1"/>
      <c r="IC132" s="196"/>
      <c r="IF132" s="194"/>
      <c r="IG132" s="194"/>
      <c r="IH132" s="194"/>
      <c r="II132" s="194"/>
    </row>
    <row r="133" spans="1:243" x14ac:dyDescent="0.2">
      <c r="A133" s="194"/>
      <c r="B133" s="195"/>
      <c r="C133" s="1"/>
      <c r="D133" s="1"/>
      <c r="E133" s="1"/>
      <c r="F133" s="1"/>
      <c r="G133" s="1"/>
      <c r="H133" s="1"/>
      <c r="I133" s="1"/>
      <c r="J133" s="1"/>
      <c r="K133" s="1"/>
      <c r="L133" s="1"/>
      <c r="M133" s="1"/>
      <c r="N133" s="1"/>
      <c r="O133" s="1"/>
      <c r="P133" s="194"/>
      <c r="Q133" s="194"/>
      <c r="R133" s="194"/>
      <c r="S133" s="194"/>
      <c r="T133" s="194"/>
      <c r="U133" s="194"/>
      <c r="V133" s="194"/>
      <c r="W133" s="194"/>
      <c r="X133" s="194"/>
      <c r="Y133" s="194"/>
      <c r="Z133" s="194"/>
      <c r="AA133" s="194"/>
      <c r="AB133" s="194"/>
      <c r="AC133" s="194"/>
      <c r="AD133" s="194"/>
      <c r="AE133" s="194"/>
      <c r="AF133" s="196"/>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194"/>
      <c r="BW133" s="194"/>
      <c r="BX133" s="194"/>
      <c r="BY133" s="194"/>
      <c r="BZ133" s="194"/>
      <c r="CA133" s="194"/>
      <c r="CB133" s="194"/>
      <c r="CC133" s="194"/>
      <c r="CD133" s="194"/>
      <c r="CE133" s="194"/>
      <c r="CF133" s="194"/>
      <c r="CG133" s="194"/>
      <c r="CH133" s="194"/>
      <c r="CI133" s="194"/>
      <c r="CJ133" s="194"/>
      <c r="CK133" s="194"/>
      <c r="CL133" s="194"/>
      <c r="CM133" s="194"/>
      <c r="CN133" s="194"/>
      <c r="CO133" s="194"/>
      <c r="CP133" s="194"/>
      <c r="CQ133" s="194"/>
      <c r="CR133" s="194"/>
      <c r="CS133" s="194"/>
      <c r="CT133" s="194"/>
      <c r="CU133" s="194"/>
      <c r="CV133" s="194"/>
      <c r="CW133" s="194"/>
      <c r="CX133" s="194"/>
      <c r="CY133" s="194"/>
      <c r="CZ133" s="194"/>
      <c r="DA133" s="194"/>
      <c r="DB133" s="194"/>
      <c r="DC133" s="194"/>
      <c r="DD133" s="194"/>
      <c r="DE133" s="194"/>
      <c r="DF133" s="194"/>
      <c r="DG133" s="194"/>
      <c r="DH133" s="194"/>
      <c r="DI133" s="194"/>
      <c r="DJ133" s="194"/>
      <c r="DK133" s="194"/>
      <c r="DL133" s="196"/>
      <c r="DM133" s="194"/>
      <c r="DN133" s="194"/>
      <c r="DO133" s="194"/>
      <c r="DP133" s="194"/>
      <c r="DQ133" s="194"/>
      <c r="DR133" s="194"/>
      <c r="DS133" s="194"/>
      <c r="DT133" s="194"/>
      <c r="DU133" s="194"/>
      <c r="DV133" s="194"/>
      <c r="DW133" s="194"/>
      <c r="DX133" s="194"/>
      <c r="DY133" s="194"/>
      <c r="DZ133" s="194"/>
      <c r="EA133" s="194"/>
      <c r="EB133" s="194"/>
      <c r="EC133" s="194"/>
      <c r="ED133" s="194"/>
      <c r="EE133" s="194"/>
      <c r="EF133" s="194"/>
      <c r="EG133" s="194"/>
      <c r="EH133" s="194"/>
      <c r="EI133" s="194"/>
      <c r="EJ133" s="194"/>
      <c r="EK133" s="194"/>
      <c r="EL133" s="194"/>
      <c r="EM133" s="194"/>
      <c r="EN133" s="194"/>
      <c r="EO133" s="194"/>
      <c r="EP133" s="194"/>
      <c r="EQ133" s="194"/>
      <c r="ER133" s="194"/>
      <c r="ES133" s="1"/>
      <c r="ET133" s="196"/>
      <c r="EU133" s="194"/>
      <c r="EV133" s="194"/>
      <c r="EW133" s="194"/>
      <c r="EX133" s="194"/>
      <c r="EY133" s="194"/>
      <c r="EZ133" s="194"/>
      <c r="FA133" s="194"/>
      <c r="FB133" s="194"/>
      <c r="FC133" s="194"/>
      <c r="FD133" s="194"/>
      <c r="FE133" s="194"/>
      <c r="FF133" s="194"/>
      <c r="FG133" s="194"/>
      <c r="FH133" s="194"/>
      <c r="FI133" s="194"/>
      <c r="FJ133" s="194"/>
      <c r="FK133" s="194"/>
      <c r="FL133" s="194"/>
      <c r="FM133" s="194"/>
      <c r="FN133" s="194"/>
      <c r="FO133" s="194"/>
      <c r="FP133" s="194"/>
      <c r="FQ133" s="194"/>
      <c r="FR133" s="194"/>
      <c r="FS133" s="194"/>
      <c r="FT133" s="194"/>
      <c r="FU133" s="194"/>
      <c r="FV133" s="194"/>
      <c r="FW133" s="194"/>
      <c r="FX133" s="194"/>
      <c r="FY133" s="194"/>
      <c r="FZ133" s="1"/>
      <c r="GA133" s="196"/>
      <c r="GU133" s="1"/>
      <c r="GV133" s="196"/>
      <c r="HE133" s="1"/>
      <c r="HF133" s="196"/>
      <c r="HO133" s="1"/>
      <c r="HP133" s="196"/>
    </row>
    <row r="134" spans="1:243" x14ac:dyDescent="0.2">
      <c r="A134" s="194"/>
      <c r="B134" s="195"/>
      <c r="C134" s="1"/>
      <c r="D134" s="1"/>
      <c r="E134" s="1"/>
      <c r="F134" s="1"/>
      <c r="G134" s="1"/>
      <c r="H134" s="1"/>
      <c r="I134" s="1"/>
      <c r="J134" s="1"/>
      <c r="K134" s="1"/>
      <c r="L134" s="1"/>
      <c r="M134" s="1"/>
      <c r="N134" s="1"/>
      <c r="O134" s="1"/>
      <c r="P134" s="194"/>
      <c r="Q134" s="194"/>
      <c r="R134" s="194"/>
      <c r="S134" s="194"/>
      <c r="T134" s="194"/>
      <c r="U134" s="194"/>
      <c r="V134" s="194"/>
      <c r="W134" s="194"/>
      <c r="X134" s="194"/>
      <c r="Y134" s="194"/>
      <c r="Z134" s="194"/>
      <c r="AA134" s="194"/>
      <c r="AB134" s="194"/>
      <c r="AC134" s="194"/>
      <c r="AD134" s="194"/>
      <c r="AE134" s="194"/>
      <c r="AF134" s="196"/>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c r="BR134" s="194"/>
      <c r="BS134" s="194"/>
      <c r="BT134" s="194"/>
      <c r="BU134" s="194"/>
      <c r="BV134" s="194"/>
      <c r="BW134" s="194"/>
      <c r="BX134" s="194"/>
      <c r="BY134" s="194"/>
      <c r="BZ134" s="194"/>
      <c r="CA134" s="194"/>
      <c r="CB134" s="194"/>
      <c r="CC134" s="194"/>
      <c r="CD134" s="194"/>
      <c r="CE134" s="194"/>
      <c r="CF134" s="194"/>
      <c r="CG134" s="194"/>
      <c r="CH134" s="194"/>
      <c r="CI134" s="194"/>
      <c r="CJ134" s="194"/>
      <c r="CK134" s="194"/>
      <c r="CL134" s="194"/>
      <c r="CM134" s="194"/>
      <c r="CN134" s="194"/>
      <c r="CO134" s="194"/>
      <c r="CP134" s="194"/>
      <c r="CQ134" s="194"/>
      <c r="CR134" s="194"/>
      <c r="CS134" s="194"/>
      <c r="CT134" s="194"/>
      <c r="CU134" s="194"/>
      <c r="CV134" s="194"/>
      <c r="CW134" s="194"/>
      <c r="CX134" s="194"/>
      <c r="CY134" s="194"/>
      <c r="CZ134" s="194"/>
      <c r="DA134" s="194"/>
      <c r="DB134" s="194"/>
      <c r="DC134" s="194"/>
      <c r="DD134" s="194"/>
      <c r="DE134" s="194"/>
      <c r="DF134" s="194"/>
      <c r="DG134" s="194"/>
      <c r="DH134" s="194"/>
      <c r="DI134" s="194"/>
      <c r="DJ134" s="194"/>
      <c r="DK134" s="194"/>
      <c r="DL134" s="196"/>
      <c r="DM134" s="194"/>
      <c r="DN134" s="194"/>
      <c r="DO134" s="194"/>
      <c r="DP134" s="194"/>
      <c r="DQ134" s="194"/>
      <c r="DR134" s="194"/>
      <c r="DS134" s="194"/>
      <c r="DT134" s="194"/>
      <c r="DU134" s="194"/>
      <c r="DV134" s="194"/>
      <c r="DW134" s="194"/>
      <c r="DX134" s="194"/>
      <c r="DY134" s="194"/>
      <c r="DZ134" s="194"/>
      <c r="EA134" s="194"/>
      <c r="EB134" s="194"/>
      <c r="EC134" s="194"/>
      <c r="ED134" s="194"/>
      <c r="EE134" s="194"/>
      <c r="EF134" s="194"/>
      <c r="EG134" s="194"/>
      <c r="EH134" s="194"/>
      <c r="EI134" s="194"/>
      <c r="EJ134" s="194"/>
      <c r="EK134" s="194"/>
      <c r="EL134" s="194"/>
      <c r="EM134" s="194"/>
      <c r="EN134" s="194"/>
      <c r="EO134" s="194"/>
      <c r="EP134" s="194"/>
      <c r="EQ134" s="194"/>
      <c r="ER134" s="194"/>
      <c r="ES134" s="1"/>
      <c r="ET134" s="196"/>
      <c r="EU134" s="194"/>
      <c r="EV134" s="194"/>
      <c r="EW134" s="194"/>
      <c r="EX134" s="194"/>
      <c r="EY134" s="194"/>
      <c r="EZ134" s="194"/>
      <c r="FA134" s="194"/>
      <c r="FB134" s="194"/>
      <c r="FC134" s="194"/>
      <c r="FD134" s="194"/>
      <c r="FE134" s="194"/>
      <c r="FF134" s="194"/>
      <c r="FG134" s="194"/>
      <c r="FH134" s="194"/>
      <c r="FI134" s="194"/>
      <c r="FJ134" s="194"/>
      <c r="FK134" s="194"/>
      <c r="FL134" s="194"/>
      <c r="FM134" s="194"/>
      <c r="FN134" s="194"/>
      <c r="FO134" s="194"/>
      <c r="FP134" s="194"/>
      <c r="FQ134" s="194"/>
      <c r="FR134" s="194"/>
      <c r="FS134" s="194"/>
      <c r="FT134" s="194"/>
      <c r="FU134" s="194"/>
      <c r="FV134" s="194"/>
      <c r="FW134" s="194"/>
      <c r="FX134" s="194"/>
      <c r="FY134" s="194"/>
      <c r="FZ134" s="1"/>
      <c r="GA134" s="196"/>
      <c r="GY134" s="1"/>
      <c r="GZ134" s="196"/>
      <c r="HA134" s="1"/>
      <c r="HB134" s="196"/>
      <c r="HO134" s="1"/>
      <c r="HP134" s="196"/>
      <c r="IB134" s="1"/>
      <c r="IC134" s="196"/>
    </row>
    <row r="135" spans="1:243" x14ac:dyDescent="0.2">
      <c r="A135" s="194"/>
      <c r="B135" s="195"/>
      <c r="C135" s="1"/>
      <c r="D135" s="1"/>
      <c r="E135" s="1"/>
      <c r="F135" s="1"/>
      <c r="G135" s="1"/>
      <c r="H135" s="1"/>
      <c r="I135" s="1"/>
      <c r="J135" s="1"/>
      <c r="K135" s="1"/>
      <c r="L135" s="1"/>
      <c r="M135" s="1"/>
      <c r="N135" s="1"/>
      <c r="O135" s="1"/>
      <c r="P135" s="194"/>
      <c r="Q135" s="194"/>
      <c r="R135" s="194"/>
      <c r="S135" s="194"/>
      <c r="W135" s="194"/>
      <c r="X135" s="194"/>
      <c r="Y135" s="194"/>
      <c r="AB135" s="194"/>
      <c r="AC135" s="194"/>
      <c r="AD135" s="194"/>
      <c r="AE135" s="194"/>
      <c r="AF135" s="196"/>
      <c r="AG135" s="194"/>
      <c r="AH135" s="194"/>
      <c r="AI135" s="194"/>
      <c r="AJ135" s="194"/>
      <c r="AK135" s="194"/>
      <c r="AL135" s="194"/>
      <c r="AM135" s="194"/>
      <c r="AN135" s="194"/>
      <c r="AO135" s="194"/>
      <c r="AP135" s="194"/>
      <c r="AQ135" s="194"/>
      <c r="AR135" s="194"/>
      <c r="AS135" s="194"/>
      <c r="AT135" s="194"/>
      <c r="AU135" s="194"/>
      <c r="AV135" s="194"/>
      <c r="AW135" s="194"/>
      <c r="AX135" s="194"/>
      <c r="AY135" s="194"/>
      <c r="AZ135" s="194"/>
      <c r="BA135" s="194"/>
      <c r="BB135" s="194"/>
      <c r="BC135" s="194"/>
      <c r="BD135" s="194"/>
      <c r="BE135" s="194"/>
      <c r="BF135" s="194"/>
      <c r="BG135" s="194"/>
      <c r="BH135" s="194"/>
      <c r="BV135" s="194"/>
      <c r="BX135" s="194"/>
      <c r="BY135" s="194"/>
      <c r="BZ135" s="194"/>
      <c r="CA135" s="194"/>
      <c r="CB135" s="194"/>
      <c r="CC135" s="194"/>
      <c r="CD135" s="194"/>
      <c r="CE135" s="194"/>
      <c r="CF135" s="194"/>
      <c r="CG135" s="194"/>
      <c r="CH135" s="194"/>
      <c r="CI135" s="194"/>
      <c r="CJ135" s="194"/>
      <c r="CK135" s="194"/>
      <c r="CL135" s="194"/>
      <c r="CM135" s="194"/>
      <c r="CN135" s="194"/>
      <c r="CO135" s="194"/>
      <c r="CP135" s="194"/>
      <c r="CQ135" s="194"/>
      <c r="CS135" s="194"/>
      <c r="CT135" s="194"/>
      <c r="CU135" s="194"/>
      <c r="CV135" s="194"/>
      <c r="CW135" s="194"/>
      <c r="CX135" s="194"/>
      <c r="CY135" s="194"/>
      <c r="CZ135" s="194"/>
      <c r="DA135" s="194"/>
      <c r="DB135" s="194"/>
      <c r="DC135" s="194"/>
      <c r="DD135" s="194"/>
      <c r="DE135" s="194"/>
      <c r="DF135" s="194"/>
      <c r="DG135" s="194"/>
      <c r="DH135" s="194"/>
      <c r="DI135" s="194"/>
      <c r="DJ135" s="194"/>
      <c r="DK135" s="194"/>
      <c r="DL135" s="196"/>
      <c r="DM135" s="194"/>
      <c r="DN135" s="194"/>
      <c r="DO135" s="194"/>
      <c r="DP135" s="194"/>
      <c r="DQ135" s="194"/>
      <c r="DR135" s="194"/>
      <c r="DS135" s="194"/>
      <c r="DT135" s="194"/>
      <c r="DU135" s="194"/>
      <c r="DV135" s="194"/>
      <c r="DW135" s="194"/>
      <c r="DX135" s="194"/>
      <c r="DY135" s="194"/>
      <c r="DZ135" s="194"/>
      <c r="EA135" s="194"/>
      <c r="EB135" s="194"/>
      <c r="EC135" s="194"/>
      <c r="ED135" s="194"/>
      <c r="EE135" s="194"/>
      <c r="EF135" s="194"/>
      <c r="EG135" s="194"/>
      <c r="EH135" s="194"/>
      <c r="EI135" s="194"/>
      <c r="EJ135" s="194"/>
      <c r="EK135" s="194"/>
      <c r="EL135" s="194"/>
      <c r="EM135" s="194"/>
      <c r="EN135" s="194"/>
      <c r="EO135" s="194"/>
      <c r="EP135" s="194"/>
      <c r="EQ135" s="194"/>
      <c r="ER135" s="194"/>
      <c r="ES135" s="1"/>
      <c r="ET135" s="196"/>
      <c r="EV135" s="194"/>
      <c r="EW135" s="194"/>
      <c r="EX135" s="194"/>
      <c r="EZ135" s="194"/>
      <c r="FA135" s="194"/>
      <c r="FB135" s="194"/>
      <c r="FC135" s="194"/>
      <c r="FD135" s="194"/>
      <c r="FE135" s="194"/>
      <c r="FF135" s="194"/>
      <c r="FG135" s="194"/>
      <c r="FH135" s="194"/>
      <c r="FI135" s="194"/>
      <c r="FJ135" s="194"/>
      <c r="FK135" s="194"/>
      <c r="FL135" s="194"/>
      <c r="FM135" s="194"/>
      <c r="FN135" s="194"/>
      <c r="FO135" s="194"/>
      <c r="FP135" s="194"/>
      <c r="FQ135" s="194"/>
      <c r="FR135" s="194"/>
      <c r="FS135" s="194"/>
      <c r="FT135" s="194"/>
      <c r="FU135" s="194"/>
      <c r="FV135" s="194"/>
      <c r="FW135" s="194"/>
      <c r="FX135" s="194"/>
      <c r="FY135" s="194"/>
      <c r="FZ135" s="1"/>
      <c r="GA135" s="196"/>
      <c r="GB135" s="1"/>
      <c r="GK135" s="1"/>
      <c r="GL135" s="196"/>
      <c r="GY135" s="1"/>
      <c r="GZ135" s="196"/>
      <c r="HA135" s="1"/>
      <c r="HB135" s="196"/>
      <c r="HO135" s="1"/>
      <c r="HP135" s="196"/>
      <c r="ID135" s="1"/>
      <c r="IE135" s="196"/>
      <c r="IF135" s="194"/>
      <c r="IG135" s="194"/>
      <c r="IH135" s="194"/>
      <c r="II135" s="194"/>
    </row>
    <row r="136" spans="1:243" x14ac:dyDescent="0.2">
      <c r="A136" s="194"/>
      <c r="B136" s="195"/>
      <c r="C136" s="1"/>
      <c r="D136" s="1"/>
      <c r="E136" s="1"/>
      <c r="F136" s="1"/>
      <c r="G136" s="1"/>
      <c r="H136" s="1"/>
      <c r="I136" s="1"/>
      <c r="J136" s="1"/>
      <c r="K136" s="1"/>
      <c r="L136" s="1"/>
      <c r="M136" s="1"/>
      <c r="N136" s="1"/>
      <c r="O136" s="1"/>
      <c r="P136" s="194"/>
      <c r="Q136" s="194"/>
      <c r="R136" s="194"/>
      <c r="S136" s="194"/>
      <c r="T136" s="194"/>
      <c r="U136" s="194"/>
      <c r="V136" s="194"/>
      <c r="W136" s="194"/>
      <c r="X136" s="194"/>
      <c r="Y136" s="194"/>
      <c r="Z136" s="194"/>
      <c r="AA136" s="194"/>
      <c r="AB136" s="194"/>
      <c r="AC136" s="194"/>
      <c r="AD136" s="194"/>
      <c r="AE136" s="194"/>
      <c r="AF136" s="196"/>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4"/>
      <c r="BD136" s="194"/>
      <c r="BE136" s="194"/>
      <c r="BF136" s="194"/>
      <c r="BG136" s="194"/>
      <c r="BH136" s="194"/>
      <c r="BI136" s="194"/>
      <c r="BJ136" s="194"/>
      <c r="BK136" s="194"/>
      <c r="BL136" s="194"/>
      <c r="BM136" s="194"/>
      <c r="BN136" s="194"/>
      <c r="BO136" s="194"/>
      <c r="BP136" s="194"/>
      <c r="BQ136" s="194"/>
      <c r="BR136" s="194"/>
      <c r="BS136" s="194"/>
      <c r="BT136" s="194"/>
      <c r="BU136" s="194"/>
      <c r="BV136" s="194"/>
      <c r="BW136" s="194"/>
      <c r="BX136" s="194"/>
      <c r="BY136" s="194"/>
      <c r="BZ136" s="194"/>
      <c r="CA136" s="194"/>
      <c r="CB136" s="194"/>
      <c r="CC136" s="194"/>
      <c r="CD136" s="194"/>
      <c r="CE136" s="194"/>
      <c r="CF136" s="194"/>
      <c r="CG136" s="194"/>
      <c r="CH136" s="194"/>
      <c r="CI136" s="194"/>
      <c r="CJ136" s="194"/>
      <c r="CK136" s="194"/>
      <c r="CL136" s="194"/>
      <c r="CM136" s="194"/>
      <c r="CN136" s="194"/>
      <c r="CO136" s="194"/>
      <c r="CP136" s="194"/>
      <c r="CQ136" s="194"/>
      <c r="CR136" s="194"/>
      <c r="CS136" s="194"/>
      <c r="CT136" s="194"/>
      <c r="CU136" s="194"/>
      <c r="CV136" s="194"/>
      <c r="CW136" s="194"/>
      <c r="CX136" s="194"/>
      <c r="CY136" s="194"/>
      <c r="CZ136" s="194"/>
      <c r="DA136" s="194"/>
      <c r="DB136" s="194"/>
      <c r="DC136" s="194"/>
      <c r="DD136" s="194"/>
      <c r="DE136" s="194"/>
      <c r="DF136" s="194"/>
      <c r="DG136" s="194"/>
      <c r="DH136" s="194"/>
      <c r="DI136" s="194"/>
      <c r="DJ136" s="194"/>
      <c r="DK136" s="194"/>
      <c r="DL136" s="196"/>
      <c r="DM136" s="194"/>
      <c r="DN136" s="194"/>
      <c r="DO136" s="194"/>
      <c r="DP136" s="194"/>
      <c r="DQ136" s="194"/>
      <c r="DR136" s="194"/>
      <c r="DS136" s="194"/>
      <c r="DT136" s="194"/>
      <c r="DU136" s="194"/>
      <c r="DV136" s="194"/>
      <c r="DW136" s="194"/>
      <c r="DX136" s="194"/>
      <c r="DY136" s="194"/>
      <c r="DZ136" s="194"/>
      <c r="EA136" s="194"/>
      <c r="EB136" s="194"/>
      <c r="EC136" s="194"/>
      <c r="ED136" s="194"/>
      <c r="EE136" s="194"/>
      <c r="EF136" s="194"/>
      <c r="EG136" s="194"/>
      <c r="EH136" s="194"/>
      <c r="EI136" s="194"/>
      <c r="EJ136" s="194"/>
      <c r="EK136" s="194"/>
      <c r="EL136" s="194"/>
      <c r="EM136" s="194"/>
      <c r="EN136" s="194"/>
      <c r="EO136" s="194"/>
      <c r="EP136" s="194"/>
      <c r="EQ136" s="194"/>
      <c r="ER136" s="194"/>
      <c r="ES136" s="1"/>
      <c r="ET136" s="196"/>
      <c r="EV136" s="194"/>
      <c r="EW136" s="194"/>
      <c r="EX136" s="194"/>
      <c r="EY136" s="194"/>
      <c r="EZ136" s="194"/>
      <c r="FA136" s="194"/>
      <c r="FB136" s="194"/>
      <c r="FC136" s="194"/>
      <c r="FD136" s="194"/>
      <c r="FE136" s="194"/>
      <c r="FF136" s="194"/>
      <c r="FG136" s="194"/>
      <c r="FH136" s="194"/>
      <c r="FI136" s="194"/>
      <c r="FJ136" s="194"/>
      <c r="FK136" s="194"/>
      <c r="FL136" s="194"/>
      <c r="FM136" s="194"/>
      <c r="FN136" s="194"/>
      <c r="FO136" s="194"/>
      <c r="FP136" s="194"/>
      <c r="FQ136" s="194"/>
      <c r="FR136" s="194"/>
      <c r="FS136" s="194"/>
      <c r="FT136" s="194"/>
      <c r="FU136" s="194"/>
      <c r="FV136" s="194"/>
      <c r="FW136" s="194"/>
      <c r="FX136" s="194"/>
      <c r="FY136" s="194"/>
      <c r="FZ136" s="1"/>
      <c r="GA136" s="196"/>
      <c r="GU136" s="1"/>
      <c r="GV136" s="196"/>
      <c r="HE136" s="1"/>
      <c r="HF136" s="196"/>
      <c r="HO136" s="1"/>
      <c r="HP136" s="196"/>
    </row>
    <row r="137" spans="1:243" x14ac:dyDescent="0.2">
      <c r="A137" s="194"/>
      <c r="B137" s="195"/>
      <c r="C137" s="1"/>
      <c r="D137" s="1"/>
      <c r="E137" s="1"/>
      <c r="F137" s="1"/>
      <c r="G137" s="1"/>
      <c r="H137" s="1"/>
      <c r="I137" s="1"/>
      <c r="J137" s="1"/>
      <c r="K137" s="1"/>
      <c r="L137" s="1"/>
      <c r="M137" s="1"/>
      <c r="N137" s="1"/>
      <c r="O137" s="1"/>
      <c r="P137" s="194"/>
      <c r="R137" s="194"/>
      <c r="S137" s="194"/>
      <c r="W137" s="194"/>
      <c r="X137" s="194"/>
      <c r="AB137" s="194"/>
      <c r="AC137" s="194"/>
      <c r="AD137" s="194"/>
      <c r="AE137" s="194"/>
      <c r="AF137" s="196"/>
      <c r="AG137" s="194"/>
      <c r="AH137" s="194"/>
      <c r="AI137" s="194"/>
      <c r="AJ137" s="194"/>
      <c r="AK137" s="194"/>
      <c r="AL137" s="194"/>
      <c r="AM137" s="194"/>
      <c r="AN137" s="194"/>
      <c r="AO137" s="194"/>
      <c r="AP137" s="194"/>
      <c r="AQ137" s="194"/>
      <c r="AR137" s="194"/>
      <c r="AS137" s="194"/>
      <c r="AT137" s="194"/>
      <c r="AU137" s="194"/>
      <c r="AV137" s="194"/>
      <c r="AW137" s="194"/>
      <c r="AX137" s="194"/>
      <c r="AY137" s="194"/>
      <c r="AZ137" s="194"/>
      <c r="BA137" s="194"/>
      <c r="BB137" s="194"/>
      <c r="BF137" s="194"/>
      <c r="BG137" s="194"/>
      <c r="BX137" s="194"/>
      <c r="BY137" s="194"/>
      <c r="BZ137" s="194"/>
      <c r="CA137" s="194"/>
      <c r="CB137" s="194"/>
      <c r="CC137" s="194"/>
      <c r="CD137" s="194"/>
      <c r="CE137" s="194"/>
      <c r="CF137" s="194"/>
      <c r="CG137" s="194"/>
      <c r="CH137" s="194"/>
      <c r="CI137" s="194"/>
      <c r="CJ137" s="194"/>
      <c r="CK137" s="194"/>
      <c r="CL137" s="194"/>
      <c r="CM137" s="194"/>
      <c r="CN137" s="194"/>
      <c r="CO137" s="194"/>
      <c r="CP137" s="194"/>
      <c r="CQ137" s="194"/>
      <c r="CR137" s="194"/>
      <c r="CS137" s="194"/>
      <c r="CT137" s="194"/>
      <c r="CU137" s="194"/>
      <c r="CV137" s="194"/>
      <c r="CW137" s="194"/>
      <c r="CX137" s="194"/>
      <c r="CY137" s="194"/>
      <c r="CZ137" s="194"/>
      <c r="DA137" s="194"/>
      <c r="DB137" s="194"/>
      <c r="DC137" s="194"/>
      <c r="DD137" s="194"/>
      <c r="DE137" s="194"/>
      <c r="DF137" s="194"/>
      <c r="DG137" s="194"/>
      <c r="DH137" s="194"/>
      <c r="DI137" s="194"/>
      <c r="DJ137" s="194"/>
      <c r="DK137" s="194"/>
      <c r="DL137" s="196"/>
      <c r="DM137" s="194"/>
      <c r="DN137" s="194"/>
      <c r="DO137" s="194"/>
      <c r="DP137" s="194"/>
      <c r="DQ137" s="194"/>
      <c r="DR137" s="194"/>
      <c r="DS137" s="194"/>
      <c r="DT137" s="194"/>
      <c r="DU137" s="194"/>
      <c r="DV137" s="194"/>
      <c r="DW137" s="194"/>
      <c r="DX137" s="194"/>
      <c r="DY137" s="194"/>
      <c r="DZ137" s="194"/>
      <c r="EA137" s="194"/>
      <c r="EB137" s="194"/>
      <c r="EC137" s="194"/>
      <c r="ED137" s="194"/>
      <c r="EE137" s="194"/>
      <c r="EF137" s="194"/>
      <c r="EG137" s="194"/>
      <c r="EH137" s="194"/>
      <c r="EI137" s="194"/>
      <c r="EJ137" s="194"/>
      <c r="EK137" s="194"/>
      <c r="EL137" s="194"/>
      <c r="EM137" s="194"/>
      <c r="EN137" s="194"/>
      <c r="EO137" s="194"/>
      <c r="EP137" s="194"/>
      <c r="EQ137" s="194"/>
      <c r="ER137" s="194"/>
      <c r="ES137" s="1"/>
      <c r="ET137" s="196"/>
      <c r="EV137" s="194"/>
      <c r="EW137" s="194"/>
      <c r="EX137" s="194"/>
      <c r="EY137" s="194"/>
      <c r="EZ137" s="194"/>
      <c r="FA137" s="194"/>
      <c r="FB137" s="194"/>
      <c r="FC137" s="194"/>
      <c r="FD137" s="194"/>
      <c r="FE137" s="194"/>
      <c r="FF137" s="194"/>
      <c r="FG137" s="194"/>
      <c r="FH137" s="194"/>
      <c r="FI137" s="194"/>
      <c r="FJ137" s="194"/>
      <c r="FK137" s="194"/>
      <c r="FL137" s="194"/>
      <c r="FM137" s="194"/>
      <c r="FN137" s="194"/>
      <c r="FO137" s="194"/>
      <c r="FQ137" s="194"/>
      <c r="FR137" s="194"/>
      <c r="FS137" s="194"/>
      <c r="FT137" s="194"/>
      <c r="FU137" s="194"/>
      <c r="FV137" s="194"/>
      <c r="FY137" s="194"/>
      <c r="FZ137" s="1"/>
      <c r="GA137" s="196"/>
      <c r="GW137" s="1"/>
      <c r="GX137" s="196"/>
      <c r="HE137" s="1"/>
      <c r="HF137" s="196"/>
      <c r="HO137" s="1"/>
      <c r="HP137" s="196"/>
    </row>
    <row r="138" spans="1:243" x14ac:dyDescent="0.2">
      <c r="A138" s="194"/>
      <c r="B138" s="195"/>
      <c r="C138" s="1"/>
      <c r="D138" s="1"/>
      <c r="E138" s="1"/>
      <c r="F138" s="1"/>
      <c r="G138" s="1"/>
      <c r="H138" s="1"/>
      <c r="I138" s="1"/>
      <c r="K138" s="1"/>
      <c r="L138" s="1"/>
      <c r="M138" s="1"/>
      <c r="N138" s="1"/>
      <c r="O138" s="1"/>
      <c r="P138" s="194"/>
      <c r="Q138" s="194"/>
      <c r="R138" s="194"/>
      <c r="S138" s="194"/>
      <c r="T138" s="194"/>
      <c r="U138" s="194"/>
      <c r="V138" s="194"/>
      <c r="W138" s="194"/>
      <c r="X138" s="194"/>
      <c r="Y138" s="194"/>
      <c r="Z138" s="194"/>
      <c r="AA138" s="194"/>
      <c r="AB138" s="194"/>
      <c r="AC138" s="194"/>
      <c r="AD138" s="194"/>
      <c r="AE138" s="194"/>
      <c r="AF138" s="196"/>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194"/>
      <c r="BB138" s="194"/>
      <c r="BC138" s="194"/>
      <c r="BD138" s="194"/>
      <c r="BE138" s="194"/>
      <c r="BF138" s="194"/>
      <c r="BG138" s="194"/>
      <c r="BH138" s="194"/>
      <c r="BI138" s="194"/>
      <c r="BJ138" s="194"/>
      <c r="BK138" s="194"/>
      <c r="BL138" s="194"/>
      <c r="BM138" s="194"/>
      <c r="BN138" s="194"/>
      <c r="BO138" s="194"/>
      <c r="BP138" s="194"/>
      <c r="BQ138" s="194"/>
      <c r="BR138" s="194"/>
      <c r="BS138" s="194"/>
      <c r="BT138" s="194"/>
      <c r="BU138" s="194"/>
      <c r="BV138" s="194"/>
      <c r="BW138" s="194"/>
      <c r="BX138" s="194"/>
      <c r="BY138" s="194"/>
      <c r="BZ138" s="194"/>
      <c r="CA138" s="194"/>
      <c r="CB138" s="194"/>
      <c r="CC138" s="194"/>
      <c r="CD138" s="194"/>
      <c r="CE138" s="194"/>
      <c r="CF138" s="194"/>
      <c r="CG138" s="194"/>
      <c r="CH138" s="194"/>
      <c r="CI138" s="194"/>
      <c r="CJ138" s="194"/>
      <c r="CK138" s="194"/>
      <c r="CL138" s="194"/>
      <c r="CM138" s="194"/>
      <c r="CN138" s="194"/>
      <c r="CO138" s="194"/>
      <c r="CP138" s="194"/>
      <c r="CQ138" s="194"/>
      <c r="CR138" s="194"/>
      <c r="CS138" s="194"/>
      <c r="CT138" s="194"/>
      <c r="CU138" s="194"/>
      <c r="CV138" s="194"/>
      <c r="CW138" s="194"/>
      <c r="CX138" s="194"/>
      <c r="CY138" s="194"/>
      <c r="CZ138" s="194"/>
      <c r="DA138" s="194"/>
      <c r="DB138" s="194"/>
      <c r="DC138" s="194"/>
      <c r="DD138" s="194"/>
      <c r="DE138" s="194"/>
      <c r="DF138" s="194"/>
      <c r="DG138" s="194"/>
      <c r="DH138" s="194"/>
      <c r="DI138" s="194"/>
      <c r="DJ138" s="194"/>
      <c r="DK138" s="194"/>
      <c r="DL138" s="196"/>
      <c r="DM138" s="194"/>
      <c r="DN138" s="194"/>
      <c r="DO138" s="194"/>
      <c r="DP138" s="194"/>
      <c r="DQ138" s="194"/>
      <c r="DR138" s="194"/>
      <c r="DS138" s="194"/>
      <c r="DT138" s="194"/>
      <c r="DU138" s="194"/>
      <c r="DV138" s="194"/>
      <c r="DW138" s="194"/>
      <c r="DX138" s="194"/>
      <c r="DY138" s="194"/>
      <c r="DZ138" s="194"/>
      <c r="EA138" s="194"/>
      <c r="EB138" s="194"/>
      <c r="EC138" s="194"/>
      <c r="ED138" s="194"/>
      <c r="EE138" s="194"/>
      <c r="EF138" s="194"/>
      <c r="EG138" s="194"/>
      <c r="EH138" s="194"/>
      <c r="EI138" s="194"/>
      <c r="EJ138" s="194"/>
      <c r="EK138" s="194"/>
      <c r="EL138" s="194"/>
      <c r="EM138" s="194"/>
      <c r="EN138" s="194"/>
      <c r="EO138" s="194"/>
      <c r="EP138" s="194"/>
      <c r="EQ138" s="194"/>
      <c r="ER138" s="194"/>
      <c r="ES138" s="1"/>
      <c r="ET138" s="196"/>
      <c r="EU138" s="194"/>
      <c r="EV138" s="194"/>
      <c r="EW138" s="194"/>
      <c r="EX138" s="194"/>
      <c r="EY138" s="194"/>
      <c r="EZ138" s="194"/>
      <c r="FA138" s="194"/>
      <c r="FB138" s="194"/>
      <c r="FC138" s="194"/>
      <c r="FD138" s="194"/>
      <c r="FE138" s="194"/>
      <c r="FF138" s="194"/>
      <c r="FG138" s="194"/>
      <c r="FH138" s="194"/>
      <c r="FI138" s="194"/>
      <c r="FJ138" s="194"/>
      <c r="FK138" s="194"/>
      <c r="FL138" s="194"/>
      <c r="FM138" s="194"/>
      <c r="FN138" s="194"/>
      <c r="FO138" s="194"/>
      <c r="FP138" s="194"/>
      <c r="FQ138" s="194"/>
      <c r="FR138" s="194"/>
      <c r="FS138" s="194"/>
      <c r="FT138" s="194"/>
      <c r="FU138" s="194"/>
      <c r="FV138" s="194"/>
      <c r="FW138" s="194"/>
      <c r="FX138" s="194"/>
      <c r="FY138" s="194"/>
      <c r="FZ138" s="1"/>
      <c r="GA138" s="196"/>
      <c r="GE138" s="1"/>
      <c r="GF138" s="196"/>
      <c r="GG138" s="1"/>
      <c r="GH138" s="196"/>
      <c r="GU138" s="1"/>
      <c r="GV138" s="196"/>
      <c r="HE138" s="1"/>
      <c r="HF138" s="196"/>
      <c r="HO138" s="1"/>
      <c r="HP138" s="196"/>
      <c r="IB138" s="1"/>
      <c r="IC138" s="196"/>
    </row>
    <row r="139" spans="1:243" x14ac:dyDescent="0.2">
      <c r="A139" s="194"/>
      <c r="B139" s="195"/>
      <c r="C139" s="1"/>
      <c r="D139" s="1"/>
      <c r="E139" s="1"/>
      <c r="F139" s="1"/>
      <c r="G139" s="1"/>
      <c r="H139" s="1"/>
      <c r="I139" s="1"/>
      <c r="J139" s="1"/>
      <c r="K139" s="1"/>
      <c r="L139" s="1"/>
      <c r="M139" s="1"/>
      <c r="N139" s="1"/>
      <c r="O139" s="1"/>
      <c r="P139" s="194"/>
      <c r="Q139" s="194"/>
      <c r="R139" s="194"/>
      <c r="S139" s="194"/>
      <c r="X139" s="194"/>
      <c r="Y139" s="194"/>
      <c r="AB139" s="194"/>
      <c r="AC139" s="194"/>
      <c r="AD139" s="194"/>
      <c r="AE139" s="194"/>
      <c r="AF139" s="196"/>
      <c r="AG139" s="194"/>
      <c r="AH139" s="194"/>
      <c r="AI139" s="194"/>
      <c r="AJ139" s="194"/>
      <c r="AK139" s="194"/>
      <c r="AL139" s="194"/>
      <c r="AM139" s="194"/>
      <c r="AN139" s="194"/>
      <c r="AO139" s="194"/>
      <c r="AP139" s="194"/>
      <c r="AQ139" s="194"/>
      <c r="AR139" s="194"/>
      <c r="AS139" s="194"/>
      <c r="AT139" s="194"/>
      <c r="AU139" s="194"/>
      <c r="AV139" s="194"/>
      <c r="AW139" s="194"/>
      <c r="AX139" s="194"/>
      <c r="AY139" s="194"/>
      <c r="AZ139" s="194"/>
      <c r="BA139" s="194"/>
      <c r="BB139" s="194"/>
      <c r="BC139" s="194"/>
      <c r="BD139" s="194"/>
      <c r="BE139" s="194"/>
      <c r="BF139" s="194"/>
      <c r="BG139" s="194"/>
      <c r="BH139" s="194"/>
      <c r="BJ139" s="194"/>
      <c r="BV139" s="194"/>
      <c r="BX139" s="194"/>
      <c r="BY139" s="194"/>
      <c r="BZ139" s="194"/>
      <c r="CA139" s="194"/>
      <c r="CB139" s="194"/>
      <c r="CC139" s="194"/>
      <c r="CD139" s="194"/>
      <c r="CE139" s="194"/>
      <c r="CF139" s="194"/>
      <c r="CG139" s="194"/>
      <c r="CH139" s="194"/>
      <c r="CI139" s="194"/>
      <c r="CJ139" s="194"/>
      <c r="CK139" s="194"/>
      <c r="CL139" s="194"/>
      <c r="CM139" s="194"/>
      <c r="CN139" s="194"/>
      <c r="CO139" s="194"/>
      <c r="CP139" s="194"/>
      <c r="CQ139" s="194"/>
      <c r="CS139" s="194"/>
      <c r="CT139" s="194"/>
      <c r="CX139" s="194"/>
      <c r="CY139" s="194"/>
      <c r="DB139" s="194"/>
      <c r="DC139" s="194"/>
      <c r="DD139" s="194"/>
      <c r="DE139" s="194"/>
      <c r="DG139" s="194"/>
      <c r="DH139" s="194"/>
      <c r="DK139" s="194"/>
      <c r="DL139" s="196"/>
      <c r="DM139" s="194"/>
      <c r="DN139" s="194"/>
      <c r="DO139" s="194"/>
      <c r="DP139" s="194"/>
      <c r="DQ139" s="194"/>
      <c r="DR139" s="194"/>
      <c r="DS139" s="194"/>
      <c r="DT139" s="194"/>
      <c r="DU139" s="194"/>
      <c r="DV139" s="194"/>
      <c r="DW139" s="194"/>
      <c r="DX139" s="194"/>
      <c r="DY139" s="194"/>
      <c r="DZ139" s="194"/>
      <c r="EA139" s="194"/>
      <c r="EB139" s="194"/>
      <c r="EC139" s="194"/>
      <c r="ED139" s="194"/>
      <c r="EE139" s="194"/>
      <c r="EF139" s="194"/>
      <c r="EG139" s="194"/>
      <c r="EH139" s="194"/>
      <c r="EI139" s="194"/>
      <c r="EJ139" s="194"/>
      <c r="EK139" s="194"/>
      <c r="EL139" s="194"/>
      <c r="EM139" s="194"/>
      <c r="EN139" s="194"/>
      <c r="EO139" s="194"/>
      <c r="EP139" s="194"/>
      <c r="EQ139" s="194"/>
      <c r="ER139" s="194"/>
      <c r="ES139" s="1"/>
      <c r="ET139" s="196"/>
      <c r="EU139" s="194"/>
      <c r="EV139" s="194"/>
      <c r="EW139" s="194"/>
      <c r="EX139" s="194"/>
      <c r="EZ139" s="194"/>
      <c r="FA139" s="194"/>
      <c r="FB139" s="194"/>
      <c r="FC139" s="194"/>
      <c r="FD139" s="194"/>
      <c r="FE139" s="194"/>
      <c r="FF139" s="194"/>
      <c r="FG139" s="194"/>
      <c r="FH139" s="194"/>
      <c r="FI139" s="194"/>
      <c r="FJ139" s="194"/>
      <c r="FK139" s="194"/>
      <c r="FO139" s="194"/>
      <c r="FP139" s="194"/>
      <c r="FQ139" s="194"/>
      <c r="FR139" s="194"/>
      <c r="FS139" s="194"/>
      <c r="FT139" s="194"/>
      <c r="FU139" s="194"/>
      <c r="FV139" s="194"/>
      <c r="FW139" s="194"/>
      <c r="FX139" s="194"/>
      <c r="FY139" s="194"/>
      <c r="FZ139" s="1"/>
      <c r="GA139" s="196"/>
      <c r="GS139" s="1"/>
      <c r="GT139" s="196"/>
      <c r="GU139" s="1"/>
      <c r="GV139" s="196"/>
      <c r="HI139" s="1"/>
      <c r="HJ139" s="196"/>
      <c r="HO139" s="1"/>
      <c r="HP139" s="196"/>
      <c r="HZ139" s="1"/>
      <c r="IA139" s="196"/>
      <c r="IB139" s="1"/>
      <c r="IC139" s="196"/>
    </row>
    <row r="140" spans="1:243" x14ac:dyDescent="0.2">
      <c r="A140" s="194"/>
      <c r="B140" s="195"/>
      <c r="C140" s="1"/>
      <c r="D140" s="1"/>
      <c r="E140" s="1"/>
      <c r="F140" s="1"/>
      <c r="G140" s="1"/>
      <c r="H140" s="1"/>
      <c r="I140" s="1"/>
      <c r="J140" s="1"/>
      <c r="K140" s="1"/>
      <c r="L140" s="1"/>
      <c r="M140" s="1"/>
      <c r="N140" s="1"/>
      <c r="O140" s="1"/>
      <c r="P140" s="194"/>
      <c r="Q140" s="194"/>
      <c r="R140" s="194"/>
      <c r="S140" s="194"/>
      <c r="W140" s="194"/>
      <c r="X140" s="194"/>
      <c r="AB140" s="194"/>
      <c r="AC140" s="194"/>
      <c r="AD140" s="194"/>
      <c r="AE140" s="194"/>
      <c r="AF140" s="196"/>
      <c r="AG140" s="194"/>
      <c r="AH140" s="194"/>
      <c r="AI140" s="194"/>
      <c r="AJ140" s="194"/>
      <c r="AK140" s="194"/>
      <c r="AL140" s="194"/>
      <c r="AM140" s="194"/>
      <c r="AN140" s="194"/>
      <c r="AO140" s="194"/>
      <c r="AP140" s="194"/>
      <c r="AQ140" s="194"/>
      <c r="AR140" s="194"/>
      <c r="AS140" s="194"/>
      <c r="AT140" s="194"/>
      <c r="AU140" s="194"/>
      <c r="AV140" s="194"/>
      <c r="AW140" s="194"/>
      <c r="AX140" s="194"/>
      <c r="AY140" s="194"/>
      <c r="AZ140" s="194"/>
      <c r="BA140" s="194"/>
      <c r="BB140" s="194"/>
      <c r="BC140" s="194"/>
      <c r="BD140" s="194"/>
      <c r="BE140" s="194"/>
      <c r="BF140" s="194"/>
      <c r="BG140" s="194"/>
      <c r="BX140" s="194"/>
      <c r="BY140" s="194"/>
      <c r="BZ140" s="194"/>
      <c r="CA140" s="194"/>
      <c r="CB140" s="194"/>
      <c r="CC140" s="194"/>
      <c r="CD140" s="194"/>
      <c r="CE140" s="194"/>
      <c r="CF140" s="194"/>
      <c r="CG140" s="194"/>
      <c r="CH140" s="194"/>
      <c r="CI140" s="194"/>
      <c r="CJ140" s="194"/>
      <c r="CK140" s="194"/>
      <c r="CL140" s="194"/>
      <c r="CM140" s="194"/>
      <c r="CN140" s="194"/>
      <c r="CO140" s="194"/>
      <c r="CP140" s="194"/>
      <c r="CQ140" s="194"/>
      <c r="CS140" s="194"/>
      <c r="CX140" s="194"/>
      <c r="DB140" s="194"/>
      <c r="DF140" s="194"/>
      <c r="DG140" s="194"/>
      <c r="DH140" s="194"/>
      <c r="DK140" s="194"/>
      <c r="DL140" s="196"/>
      <c r="DM140" s="194"/>
      <c r="DN140" s="194"/>
      <c r="DO140" s="194"/>
      <c r="DP140" s="194"/>
      <c r="DQ140" s="194"/>
      <c r="DR140" s="194"/>
      <c r="DS140" s="194"/>
      <c r="DT140" s="194"/>
      <c r="DU140" s="194"/>
      <c r="DV140" s="194"/>
      <c r="DW140" s="194"/>
      <c r="DX140" s="194"/>
      <c r="DY140" s="194"/>
      <c r="DZ140" s="194"/>
      <c r="EA140" s="194"/>
      <c r="EB140" s="194"/>
      <c r="EC140" s="194"/>
      <c r="ED140" s="194"/>
      <c r="EE140" s="194"/>
      <c r="EF140" s="194"/>
      <c r="EG140" s="194"/>
      <c r="EH140" s="194"/>
      <c r="EI140" s="194"/>
      <c r="EJ140" s="194"/>
      <c r="EK140" s="194"/>
      <c r="EL140" s="194"/>
      <c r="EM140" s="194"/>
      <c r="EN140" s="194"/>
      <c r="EO140" s="194"/>
      <c r="EP140" s="194"/>
      <c r="EQ140" s="194"/>
      <c r="ER140" s="194"/>
      <c r="ES140" s="1"/>
      <c r="ET140" s="196"/>
      <c r="EV140" s="194"/>
      <c r="EW140" s="194"/>
      <c r="EX140" s="194"/>
      <c r="EY140" s="194"/>
      <c r="EZ140" s="194"/>
      <c r="FC140" s="194"/>
      <c r="FD140" s="194"/>
      <c r="FE140" s="194"/>
      <c r="FH140" s="194"/>
      <c r="FJ140" s="194"/>
      <c r="FK140" s="194"/>
      <c r="FL140" s="194"/>
      <c r="FM140" s="194"/>
      <c r="FN140" s="194"/>
      <c r="FO140" s="194"/>
      <c r="FP140" s="194"/>
      <c r="FQ140" s="194"/>
      <c r="FR140" s="194"/>
      <c r="FS140" s="194"/>
      <c r="FT140" s="194"/>
      <c r="FU140" s="194"/>
      <c r="FV140" s="194"/>
      <c r="FW140" s="194"/>
      <c r="FX140" s="194"/>
      <c r="FY140" s="194"/>
      <c r="FZ140" s="1"/>
      <c r="GA140" s="196"/>
      <c r="GW140" s="1"/>
      <c r="GX140" s="196"/>
      <c r="HA140" s="1"/>
      <c r="HB140" s="196"/>
      <c r="HE140" s="1"/>
      <c r="HF140" s="196"/>
      <c r="HO140" s="1"/>
      <c r="HP140" s="196"/>
      <c r="HQ140" s="194"/>
      <c r="HR140" s="194"/>
      <c r="HS140" s="194"/>
      <c r="HT140" s="194"/>
      <c r="ID140" s="1"/>
      <c r="IE140" s="196"/>
      <c r="IF140" s="194"/>
      <c r="IG140" s="194"/>
      <c r="IH140" s="194"/>
      <c r="II140" s="194"/>
    </row>
    <row r="141" spans="1:243" x14ac:dyDescent="0.2">
      <c r="A141" s="194"/>
      <c r="B141" s="195"/>
      <c r="C141" s="1"/>
      <c r="D141" s="1"/>
      <c r="E141" s="1"/>
      <c r="F141" s="1"/>
      <c r="G141" s="1"/>
      <c r="H141" s="1"/>
      <c r="I141" s="1"/>
      <c r="J141" s="1"/>
      <c r="K141" s="1"/>
      <c r="L141" s="1"/>
      <c r="M141" s="1"/>
      <c r="N141" s="1"/>
      <c r="O141" s="1"/>
      <c r="P141" s="194"/>
      <c r="Q141" s="194"/>
      <c r="R141" s="194"/>
      <c r="S141" s="194"/>
      <c r="T141" s="194"/>
      <c r="U141" s="194"/>
      <c r="V141" s="194"/>
      <c r="W141" s="194"/>
      <c r="X141" s="194"/>
      <c r="Y141" s="194"/>
      <c r="Z141" s="194"/>
      <c r="AA141" s="194"/>
      <c r="AB141" s="194"/>
      <c r="AC141" s="194"/>
      <c r="AD141" s="194"/>
      <c r="AE141" s="194"/>
      <c r="AF141" s="196"/>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c r="BW141" s="194"/>
      <c r="BX141" s="194"/>
      <c r="BY141" s="194"/>
      <c r="BZ141" s="194"/>
      <c r="CA141" s="194"/>
      <c r="CB141" s="194"/>
      <c r="CC141" s="194"/>
      <c r="CD141" s="194"/>
      <c r="CE141" s="194"/>
      <c r="CF141" s="194"/>
      <c r="CG141" s="194"/>
      <c r="CH141" s="194"/>
      <c r="CI141" s="194"/>
      <c r="CJ141" s="194"/>
      <c r="CK141" s="194"/>
      <c r="CL141" s="194"/>
      <c r="CM141" s="194"/>
      <c r="CN141" s="194"/>
      <c r="CO141" s="194"/>
      <c r="CP141" s="194"/>
      <c r="CQ141" s="194"/>
      <c r="CS141" s="194"/>
      <c r="CT141" s="194"/>
      <c r="CU141" s="194"/>
      <c r="CV141" s="194"/>
      <c r="CW141" s="194"/>
      <c r="CX141" s="194"/>
      <c r="CY141" s="194"/>
      <c r="CZ141" s="194"/>
      <c r="DA141" s="194"/>
      <c r="DB141" s="194"/>
      <c r="DE141" s="194"/>
      <c r="DF141" s="194"/>
      <c r="DG141" s="194"/>
      <c r="DH141" s="194"/>
      <c r="DK141" s="194"/>
      <c r="DL141" s="196"/>
      <c r="DM141" s="194"/>
      <c r="DN141" s="194"/>
      <c r="DO141" s="194"/>
      <c r="DP141" s="194"/>
      <c r="DQ141" s="194"/>
      <c r="DR141" s="194"/>
      <c r="DS141" s="194"/>
      <c r="DT141" s="194"/>
      <c r="DU141" s="194"/>
      <c r="DV141" s="194"/>
      <c r="DW141" s="194"/>
      <c r="DX141" s="194"/>
      <c r="DY141" s="194"/>
      <c r="DZ141" s="194"/>
      <c r="EA141" s="194"/>
      <c r="EB141" s="194"/>
      <c r="EC141" s="194"/>
      <c r="ED141" s="194"/>
      <c r="EE141" s="194"/>
      <c r="EF141" s="194"/>
      <c r="EG141" s="194"/>
      <c r="EH141" s="194"/>
      <c r="EI141" s="194"/>
      <c r="EJ141" s="194"/>
      <c r="EK141" s="194"/>
      <c r="EL141" s="194"/>
      <c r="EM141" s="194"/>
      <c r="EN141" s="194"/>
      <c r="EO141" s="194"/>
      <c r="EP141" s="194"/>
      <c r="EQ141" s="194"/>
      <c r="ER141" s="194"/>
      <c r="ES141" s="1"/>
      <c r="ET141" s="196"/>
      <c r="EU141" s="194"/>
      <c r="EV141" s="194"/>
      <c r="EW141" s="194"/>
      <c r="EX141" s="194"/>
      <c r="EY141" s="194"/>
      <c r="EZ141" s="194"/>
      <c r="FA141" s="194"/>
      <c r="FB141" s="194"/>
      <c r="FC141" s="194"/>
      <c r="FD141" s="194"/>
      <c r="FE141" s="194"/>
      <c r="FF141" s="194"/>
      <c r="FG141" s="194"/>
      <c r="FH141" s="194"/>
      <c r="FI141" s="194"/>
      <c r="FJ141" s="194"/>
      <c r="FK141" s="194"/>
      <c r="FL141" s="194"/>
      <c r="FM141" s="194"/>
      <c r="FN141" s="194"/>
      <c r="FO141" s="194"/>
      <c r="FP141" s="194"/>
      <c r="FQ141" s="194"/>
      <c r="FR141" s="194"/>
      <c r="FS141" s="194"/>
      <c r="FT141" s="194"/>
      <c r="FU141" s="194"/>
      <c r="FV141" s="194"/>
      <c r="FW141" s="194"/>
      <c r="FX141" s="194"/>
      <c r="FY141" s="194"/>
      <c r="FZ141" s="1"/>
      <c r="GA141" s="196"/>
      <c r="GU141" s="1"/>
      <c r="GV141" s="196"/>
      <c r="HE141" s="1"/>
      <c r="HF141" s="196"/>
      <c r="HO141" s="1"/>
      <c r="HP141" s="196"/>
      <c r="IB141" s="1"/>
      <c r="IC141" s="196"/>
      <c r="IF141" s="194"/>
      <c r="IG141" s="194"/>
      <c r="IH141" s="194"/>
      <c r="II141" s="194"/>
    </row>
    <row r="142" spans="1:243" x14ac:dyDescent="0.2">
      <c r="A142" s="194"/>
      <c r="B142" s="195"/>
      <c r="C142" s="1"/>
      <c r="D142" s="1"/>
      <c r="E142" s="1"/>
      <c r="F142" s="1"/>
      <c r="G142" s="1"/>
      <c r="H142" s="1"/>
      <c r="I142" s="1"/>
      <c r="J142" s="1"/>
      <c r="K142" s="1"/>
      <c r="L142" s="1"/>
      <c r="M142" s="1"/>
      <c r="N142" s="1"/>
      <c r="O142" s="1"/>
      <c r="P142" s="194"/>
      <c r="Q142" s="194"/>
      <c r="R142" s="194"/>
      <c r="S142" s="194"/>
      <c r="X142" s="194"/>
      <c r="Y142" s="194"/>
      <c r="AB142" s="194"/>
      <c r="AC142" s="194"/>
      <c r="AD142" s="194"/>
      <c r="AE142" s="194"/>
      <c r="AF142" s="196"/>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c r="BC142" s="194"/>
      <c r="BD142" s="194"/>
      <c r="BE142" s="194"/>
      <c r="BF142" s="194"/>
      <c r="BG142" s="194"/>
      <c r="BH142" s="194"/>
      <c r="BI142" s="194"/>
      <c r="BJ142" s="194"/>
      <c r="BK142" s="194"/>
      <c r="BL142" s="194"/>
      <c r="BM142" s="194"/>
      <c r="BN142" s="194"/>
      <c r="BO142" s="194"/>
      <c r="BP142" s="194"/>
      <c r="BQ142" s="194"/>
      <c r="BR142" s="194"/>
      <c r="BS142" s="194"/>
      <c r="BT142" s="194"/>
      <c r="BU142" s="194"/>
      <c r="BV142" s="194"/>
      <c r="BW142" s="194"/>
      <c r="BX142" s="194"/>
      <c r="BY142" s="194"/>
      <c r="BZ142" s="194"/>
      <c r="CA142" s="194"/>
      <c r="CB142" s="194"/>
      <c r="CC142" s="194"/>
      <c r="CD142" s="194"/>
      <c r="CE142" s="194"/>
      <c r="CF142" s="194"/>
      <c r="CG142" s="194"/>
      <c r="CH142" s="194"/>
      <c r="CI142" s="194"/>
      <c r="CJ142" s="194"/>
      <c r="CK142" s="194"/>
      <c r="CL142" s="194"/>
      <c r="CM142" s="194"/>
      <c r="CN142" s="194"/>
      <c r="CO142" s="194"/>
      <c r="CP142" s="194"/>
      <c r="CQ142" s="194"/>
      <c r="CR142" s="194"/>
      <c r="CS142" s="194"/>
      <c r="CT142" s="194"/>
      <c r="CU142" s="194"/>
      <c r="CV142" s="194"/>
      <c r="CW142" s="194"/>
      <c r="CX142" s="194"/>
      <c r="CY142" s="194"/>
      <c r="CZ142" s="194"/>
      <c r="DA142" s="194"/>
      <c r="DB142" s="194"/>
      <c r="DC142" s="194"/>
      <c r="DD142" s="194"/>
      <c r="DE142" s="194"/>
      <c r="DF142" s="194"/>
      <c r="DG142" s="194"/>
      <c r="DH142" s="194"/>
      <c r="DI142" s="194"/>
      <c r="DJ142" s="194"/>
      <c r="DK142" s="194"/>
      <c r="DL142" s="196"/>
      <c r="DM142" s="194"/>
      <c r="DN142" s="194"/>
      <c r="DO142" s="194"/>
      <c r="DP142" s="194"/>
      <c r="DQ142" s="194"/>
      <c r="DR142" s="194"/>
      <c r="DS142" s="194"/>
      <c r="DT142" s="194"/>
      <c r="DU142" s="194"/>
      <c r="DV142" s="194"/>
      <c r="DW142" s="194"/>
      <c r="DX142" s="194"/>
      <c r="DY142" s="194"/>
      <c r="DZ142" s="194"/>
      <c r="EA142" s="194"/>
      <c r="EB142" s="194"/>
      <c r="EC142" s="194"/>
      <c r="ED142" s="194"/>
      <c r="EE142" s="194"/>
      <c r="EF142" s="194"/>
      <c r="EG142" s="194"/>
      <c r="EH142" s="194"/>
      <c r="EI142" s="194"/>
      <c r="EJ142" s="194"/>
      <c r="EK142" s="194"/>
      <c r="EL142" s="194"/>
      <c r="EM142" s="194"/>
      <c r="EN142" s="194"/>
      <c r="EO142" s="194"/>
      <c r="EP142" s="194"/>
      <c r="EQ142" s="194"/>
      <c r="ER142" s="194"/>
      <c r="ES142" s="1"/>
      <c r="ET142" s="196"/>
      <c r="EU142" s="194"/>
      <c r="EV142" s="194"/>
      <c r="EW142" s="194"/>
      <c r="EX142" s="194"/>
      <c r="EY142" s="194"/>
      <c r="EZ142" s="194"/>
      <c r="FA142" s="194"/>
      <c r="FB142" s="194"/>
      <c r="FC142" s="194"/>
      <c r="FD142" s="194"/>
      <c r="FE142" s="194"/>
      <c r="FF142" s="194"/>
      <c r="FG142" s="194"/>
      <c r="FH142" s="194"/>
      <c r="FI142" s="194"/>
      <c r="FJ142" s="194"/>
      <c r="FK142" s="194"/>
      <c r="FL142" s="194"/>
      <c r="FM142" s="194"/>
      <c r="FN142" s="194"/>
      <c r="FO142" s="194"/>
      <c r="FP142" s="194"/>
      <c r="FQ142" s="194"/>
      <c r="FR142" s="194"/>
      <c r="FS142" s="194"/>
      <c r="FT142" s="194"/>
      <c r="FU142" s="194"/>
      <c r="FV142" s="194"/>
      <c r="FW142" s="194"/>
      <c r="FX142" s="194"/>
      <c r="FY142" s="194"/>
      <c r="FZ142" s="1"/>
      <c r="GA142" s="196"/>
      <c r="GE142" s="1"/>
      <c r="GF142" s="196"/>
      <c r="GG142" s="1"/>
      <c r="GH142" s="196"/>
      <c r="GS142" s="1"/>
      <c r="GT142" s="196"/>
      <c r="GU142" s="1"/>
      <c r="GV142" s="196"/>
      <c r="HA142" s="1"/>
      <c r="HB142" s="196"/>
      <c r="HO142" s="1"/>
      <c r="HP142" s="196"/>
    </row>
    <row r="143" spans="1:243" x14ac:dyDescent="0.2">
      <c r="A143" s="194"/>
      <c r="B143" s="195"/>
      <c r="C143" s="1"/>
      <c r="D143" s="1"/>
      <c r="E143" s="1"/>
      <c r="F143" s="1"/>
      <c r="G143" s="1"/>
      <c r="H143" s="1"/>
      <c r="I143" s="1"/>
      <c r="J143" s="1"/>
      <c r="K143" s="1"/>
      <c r="L143" s="1"/>
      <c r="M143" s="1"/>
      <c r="N143" s="1"/>
      <c r="O143" s="1"/>
      <c r="P143" s="194"/>
      <c r="Q143" s="194"/>
      <c r="R143" s="194"/>
      <c r="S143" s="194"/>
      <c r="T143" s="194"/>
      <c r="U143" s="194"/>
      <c r="V143" s="194"/>
      <c r="W143" s="194"/>
      <c r="X143" s="194"/>
      <c r="Y143" s="194"/>
      <c r="Z143" s="194"/>
      <c r="AA143" s="194"/>
      <c r="AB143" s="194"/>
      <c r="AC143" s="194"/>
      <c r="AD143" s="194"/>
      <c r="AE143" s="194"/>
      <c r="AF143" s="196"/>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194"/>
      <c r="BX143" s="194"/>
      <c r="BY143" s="194"/>
      <c r="BZ143" s="194"/>
      <c r="CA143" s="194"/>
      <c r="CB143" s="194"/>
      <c r="CC143" s="194"/>
      <c r="CD143" s="194"/>
      <c r="CE143" s="194"/>
      <c r="CF143" s="194"/>
      <c r="CG143" s="194"/>
      <c r="CH143" s="194"/>
      <c r="CI143" s="194"/>
      <c r="CJ143" s="194"/>
      <c r="CK143" s="194"/>
      <c r="CL143" s="194"/>
      <c r="CM143" s="194"/>
      <c r="CN143" s="194"/>
      <c r="CO143" s="194"/>
      <c r="CP143" s="194"/>
      <c r="CQ143" s="194"/>
      <c r="CR143" s="194"/>
      <c r="CS143" s="194"/>
      <c r="CT143" s="194"/>
      <c r="CU143" s="194"/>
      <c r="CV143" s="194"/>
      <c r="CW143" s="194"/>
      <c r="CX143" s="194"/>
      <c r="CY143" s="194"/>
      <c r="CZ143" s="194"/>
      <c r="DB143" s="194"/>
      <c r="DC143" s="194"/>
      <c r="DD143" s="194"/>
      <c r="DE143" s="194"/>
      <c r="DF143" s="194"/>
      <c r="DG143" s="194"/>
      <c r="DH143" s="194"/>
      <c r="DI143" s="194"/>
      <c r="DJ143" s="194"/>
      <c r="DK143" s="194"/>
      <c r="DL143" s="196"/>
      <c r="DM143" s="194"/>
      <c r="DN143" s="194"/>
      <c r="DO143" s="194"/>
      <c r="DP143" s="194"/>
      <c r="DQ143" s="194"/>
      <c r="DR143" s="194"/>
      <c r="DS143" s="194"/>
      <c r="DT143" s="194"/>
      <c r="DU143" s="194"/>
      <c r="DV143" s="194"/>
      <c r="DW143" s="194"/>
      <c r="DX143" s="194"/>
      <c r="DY143" s="194"/>
      <c r="DZ143" s="194"/>
      <c r="EA143" s="194"/>
      <c r="EB143" s="194"/>
      <c r="EC143" s="194"/>
      <c r="ED143" s="194"/>
      <c r="EE143" s="194"/>
      <c r="EF143" s="194"/>
      <c r="EG143" s="194"/>
      <c r="EH143" s="194"/>
      <c r="EI143" s="194"/>
      <c r="EJ143" s="194"/>
      <c r="EK143" s="194"/>
      <c r="EL143" s="194"/>
      <c r="EM143" s="194"/>
      <c r="EN143" s="194"/>
      <c r="EO143" s="194"/>
      <c r="EP143" s="194"/>
      <c r="EQ143" s="194"/>
      <c r="ER143" s="194"/>
      <c r="ES143" s="1"/>
      <c r="ET143" s="196"/>
      <c r="EU143" s="194"/>
      <c r="EV143" s="194"/>
      <c r="EW143" s="194"/>
      <c r="EX143" s="194"/>
      <c r="EY143" s="194"/>
      <c r="EZ143" s="194"/>
      <c r="FA143" s="194"/>
      <c r="FB143" s="194"/>
      <c r="FC143" s="194"/>
      <c r="FD143" s="194"/>
      <c r="FE143" s="194"/>
      <c r="FF143" s="194"/>
      <c r="FG143" s="194"/>
      <c r="FH143" s="194"/>
      <c r="FI143" s="194"/>
      <c r="FJ143" s="194"/>
      <c r="FK143" s="194"/>
      <c r="FL143" s="194"/>
      <c r="FM143" s="194"/>
      <c r="FN143" s="194"/>
      <c r="FO143" s="194"/>
      <c r="FP143" s="194"/>
      <c r="FQ143" s="194"/>
      <c r="FR143" s="194"/>
      <c r="FS143" s="194"/>
      <c r="FT143" s="194"/>
      <c r="FU143" s="194"/>
      <c r="FV143" s="194"/>
      <c r="FW143" s="194"/>
      <c r="FX143" s="194"/>
      <c r="FY143" s="194"/>
      <c r="FZ143" s="1"/>
      <c r="GA143" s="196"/>
      <c r="GW143" s="1"/>
      <c r="GX143" s="196"/>
      <c r="HA143" s="1"/>
      <c r="HB143" s="196"/>
      <c r="HE143" s="1"/>
      <c r="HF143" s="196"/>
      <c r="HO143" s="1"/>
      <c r="HP143" s="196"/>
      <c r="HX143" s="1"/>
      <c r="HY143" s="196"/>
      <c r="HZ143" s="1"/>
      <c r="IA143" s="196"/>
      <c r="IB143" s="1"/>
      <c r="IC143" s="196"/>
    </row>
    <row r="144" spans="1:243" x14ac:dyDescent="0.2">
      <c r="A144" s="194"/>
      <c r="B144" s="195"/>
      <c r="C144" s="1"/>
      <c r="D144" s="1"/>
      <c r="E144" s="1"/>
      <c r="F144" s="1"/>
      <c r="G144" s="1"/>
      <c r="H144" s="1"/>
      <c r="I144" s="1"/>
      <c r="J144" s="1"/>
      <c r="K144" s="1"/>
      <c r="L144" s="1"/>
      <c r="M144" s="1"/>
      <c r="N144" s="1"/>
      <c r="O144" s="1"/>
      <c r="P144" s="194"/>
      <c r="Q144" s="194"/>
      <c r="S144" s="194"/>
      <c r="X144" s="194"/>
      <c r="AB144" s="194"/>
      <c r="AC144" s="194"/>
      <c r="AD144" s="194"/>
      <c r="AE144" s="194"/>
      <c r="AF144" s="196"/>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c r="BC144" s="194"/>
      <c r="BD144" s="194"/>
      <c r="BE144" s="194"/>
      <c r="BF144" s="194"/>
      <c r="BG144" s="194"/>
      <c r="BX144" s="194"/>
      <c r="BY144" s="194"/>
      <c r="BZ144" s="194"/>
      <c r="CB144" s="194"/>
      <c r="CG144" s="194"/>
      <c r="CH144" s="194"/>
      <c r="CI144" s="194"/>
      <c r="CJ144" s="194"/>
      <c r="CK144" s="194"/>
      <c r="CL144" s="194"/>
      <c r="CM144" s="194"/>
      <c r="CO144" s="194"/>
      <c r="CP144" s="194"/>
      <c r="CQ144" s="194"/>
      <c r="CR144" s="194"/>
      <c r="CS144" s="194"/>
      <c r="CX144" s="194"/>
      <c r="DB144" s="194"/>
      <c r="DG144" s="194"/>
      <c r="DH144" s="194"/>
      <c r="DK144" s="194"/>
      <c r="DL144" s="196"/>
      <c r="DM144" s="194"/>
      <c r="DN144" s="194"/>
      <c r="DO144" s="194"/>
      <c r="DP144" s="194"/>
      <c r="DQ144" s="194"/>
      <c r="DR144" s="194"/>
      <c r="DS144" s="194"/>
      <c r="DT144" s="194"/>
      <c r="DU144" s="194"/>
      <c r="DV144" s="194"/>
      <c r="DW144" s="194"/>
      <c r="DX144" s="194"/>
      <c r="DY144" s="194"/>
      <c r="DZ144" s="194"/>
      <c r="EA144" s="194"/>
      <c r="EB144" s="194"/>
      <c r="EC144" s="194"/>
      <c r="ED144" s="194"/>
      <c r="EE144" s="194"/>
      <c r="EF144" s="194"/>
      <c r="EG144" s="194"/>
      <c r="EH144" s="194"/>
      <c r="EI144" s="194"/>
      <c r="EJ144" s="194"/>
      <c r="EK144" s="194"/>
      <c r="EL144" s="194"/>
      <c r="EM144" s="194"/>
      <c r="EN144" s="194"/>
      <c r="EO144" s="194"/>
      <c r="EP144" s="194"/>
      <c r="EQ144" s="194"/>
      <c r="ER144" s="194"/>
      <c r="ES144" s="1"/>
      <c r="ET144" s="196"/>
      <c r="EU144" s="194"/>
      <c r="EV144" s="194"/>
      <c r="EW144" s="194"/>
      <c r="EX144" s="194"/>
      <c r="EZ144" s="194"/>
      <c r="FA144" s="194"/>
      <c r="FB144" s="194"/>
      <c r="FC144" s="194"/>
      <c r="FE144" s="194"/>
      <c r="FF144" s="194"/>
      <c r="FG144" s="194"/>
      <c r="FH144" s="194"/>
      <c r="FI144" s="194"/>
      <c r="FJ144" s="194"/>
      <c r="FK144" s="194"/>
      <c r="FL144" s="194"/>
      <c r="FM144" s="194"/>
      <c r="FO144" s="194"/>
      <c r="FP144" s="194"/>
      <c r="FQ144" s="194"/>
      <c r="FR144" s="194"/>
      <c r="FS144" s="194"/>
      <c r="FT144" s="194"/>
      <c r="FU144" s="194"/>
      <c r="FV144" s="194"/>
      <c r="FY144" s="194"/>
      <c r="FZ144" s="1"/>
      <c r="GA144" s="196"/>
      <c r="GY144" s="1"/>
      <c r="GZ144" s="196"/>
      <c r="HA144" s="1"/>
      <c r="HB144" s="196"/>
      <c r="HE144" s="1"/>
      <c r="HF144" s="196"/>
      <c r="HO144" s="1"/>
      <c r="HP144" s="196"/>
      <c r="HZ144" s="1"/>
      <c r="IA144" s="196"/>
      <c r="IB144" s="1"/>
      <c r="IC144" s="196"/>
      <c r="IH144" s="194"/>
      <c r="II144" s="194"/>
    </row>
    <row r="145" spans="1:243" x14ac:dyDescent="0.2">
      <c r="A145" s="194"/>
      <c r="B145" s="195"/>
      <c r="C145" s="1"/>
      <c r="D145" s="1"/>
      <c r="E145" s="1"/>
      <c r="F145" s="1"/>
      <c r="G145" s="1"/>
      <c r="H145" s="1"/>
      <c r="I145" s="1"/>
      <c r="J145" s="1"/>
      <c r="K145" s="1"/>
      <c r="L145" s="1"/>
      <c r="M145" s="1"/>
      <c r="N145" s="1"/>
      <c r="O145" s="1"/>
      <c r="P145" s="194"/>
      <c r="Q145" s="194"/>
      <c r="R145" s="194"/>
      <c r="S145" s="194"/>
      <c r="T145" s="194"/>
      <c r="U145" s="194"/>
      <c r="V145" s="194"/>
      <c r="W145" s="194"/>
      <c r="X145" s="194"/>
      <c r="Y145" s="194"/>
      <c r="Z145" s="194"/>
      <c r="AA145" s="194"/>
      <c r="AB145" s="194"/>
      <c r="AC145" s="194"/>
      <c r="AD145" s="194"/>
      <c r="AE145" s="194"/>
      <c r="AF145" s="196"/>
      <c r="AG145" s="194"/>
      <c r="AH145" s="194"/>
      <c r="AI145" s="194"/>
      <c r="AJ145" s="194"/>
      <c r="AK145" s="194"/>
      <c r="AL145" s="194"/>
      <c r="AM145" s="194"/>
      <c r="AN145" s="194"/>
      <c r="AO145" s="194"/>
      <c r="AP145" s="194"/>
      <c r="AQ145" s="194"/>
      <c r="AR145" s="194"/>
      <c r="AS145" s="194"/>
      <c r="AT145" s="194"/>
      <c r="AU145" s="194"/>
      <c r="AV145" s="194"/>
      <c r="AW145" s="194"/>
      <c r="AX145" s="194"/>
      <c r="AY145" s="194"/>
      <c r="AZ145" s="194"/>
      <c r="BA145" s="194"/>
      <c r="BB145" s="194"/>
      <c r="BC145" s="194"/>
      <c r="BD145" s="194"/>
      <c r="BE145" s="194"/>
      <c r="BF145" s="194"/>
      <c r="BG145" s="194"/>
      <c r="BH145" s="194"/>
      <c r="BI145" s="194"/>
      <c r="BJ145" s="194"/>
      <c r="BK145" s="194"/>
      <c r="BL145" s="194"/>
      <c r="BM145" s="194"/>
      <c r="BN145" s="194"/>
      <c r="BO145" s="194"/>
      <c r="BP145" s="194"/>
      <c r="BQ145" s="194"/>
      <c r="BR145" s="194"/>
      <c r="BS145" s="194"/>
      <c r="BT145" s="194"/>
      <c r="BU145" s="194"/>
      <c r="BV145" s="194"/>
      <c r="BW145" s="194"/>
      <c r="BX145" s="194"/>
      <c r="BY145" s="194"/>
      <c r="BZ145" s="194"/>
      <c r="CA145" s="194"/>
      <c r="CB145" s="194"/>
      <c r="CC145" s="194"/>
      <c r="CD145" s="194"/>
      <c r="CE145" s="194"/>
      <c r="CF145" s="194"/>
      <c r="CG145" s="194"/>
      <c r="CH145" s="194"/>
      <c r="CI145" s="194"/>
      <c r="CJ145" s="194"/>
      <c r="CK145" s="194"/>
      <c r="CL145" s="194"/>
      <c r="CM145" s="194"/>
      <c r="CN145" s="194"/>
      <c r="CO145" s="194"/>
      <c r="CP145" s="194"/>
      <c r="CQ145" s="194"/>
      <c r="CR145" s="194"/>
      <c r="CS145" s="194"/>
      <c r="CT145" s="194"/>
      <c r="CU145" s="194"/>
      <c r="CV145" s="194"/>
      <c r="CW145" s="194"/>
      <c r="CX145" s="194"/>
      <c r="CY145" s="194"/>
      <c r="CZ145" s="194"/>
      <c r="DA145" s="194"/>
      <c r="DB145" s="194"/>
      <c r="DC145" s="194"/>
      <c r="DD145" s="194"/>
      <c r="DE145" s="194"/>
      <c r="DF145" s="194"/>
      <c r="DG145" s="194"/>
      <c r="DH145" s="194"/>
      <c r="DI145" s="194"/>
      <c r="DJ145" s="194"/>
      <c r="DK145" s="194"/>
      <c r="DL145" s="196"/>
      <c r="DM145" s="194"/>
      <c r="DN145" s="194"/>
      <c r="DO145" s="194"/>
      <c r="DP145" s="194"/>
      <c r="DQ145" s="194"/>
      <c r="DR145" s="194"/>
      <c r="DS145" s="194"/>
      <c r="DT145" s="194"/>
      <c r="DU145" s="194"/>
      <c r="DV145" s="194"/>
      <c r="DW145" s="194"/>
      <c r="DX145" s="194"/>
      <c r="DY145" s="194"/>
      <c r="DZ145" s="194"/>
      <c r="EA145" s="194"/>
      <c r="EB145" s="194"/>
      <c r="EC145" s="194"/>
      <c r="ED145" s="194"/>
      <c r="EE145" s="194"/>
      <c r="EF145" s="194"/>
      <c r="EG145" s="194"/>
      <c r="EH145" s="194"/>
      <c r="EI145" s="194"/>
      <c r="EJ145" s="194"/>
      <c r="EK145" s="194"/>
      <c r="EL145" s="194"/>
      <c r="EM145" s="194"/>
      <c r="EN145" s="194"/>
      <c r="EO145" s="194"/>
      <c r="EP145" s="194"/>
      <c r="EQ145" s="194"/>
      <c r="ER145" s="194"/>
      <c r="ES145" s="1"/>
      <c r="ET145" s="196"/>
      <c r="EU145" s="194"/>
      <c r="EV145" s="194"/>
      <c r="EW145" s="194"/>
      <c r="EX145" s="194"/>
      <c r="EY145" s="194"/>
      <c r="EZ145" s="194"/>
      <c r="FA145" s="194"/>
      <c r="FB145" s="194"/>
      <c r="FC145" s="194"/>
      <c r="FD145" s="194"/>
      <c r="FE145" s="194"/>
      <c r="FF145" s="194"/>
      <c r="FG145" s="194"/>
      <c r="FH145" s="194"/>
      <c r="FI145" s="194"/>
      <c r="FJ145" s="194"/>
      <c r="FK145" s="194"/>
      <c r="FL145" s="194"/>
      <c r="FM145" s="194"/>
      <c r="FN145" s="194"/>
      <c r="FO145" s="194"/>
      <c r="FP145" s="194"/>
      <c r="FQ145" s="194"/>
      <c r="FR145" s="194"/>
      <c r="FS145" s="194"/>
      <c r="FT145" s="194"/>
      <c r="FU145" s="194"/>
      <c r="FV145" s="194"/>
      <c r="FW145" s="194"/>
      <c r="FX145" s="194"/>
      <c r="FY145" s="194"/>
      <c r="FZ145" s="1"/>
      <c r="GA145" s="196"/>
      <c r="GY145" s="1"/>
      <c r="GZ145" s="196"/>
      <c r="HG145" s="1"/>
      <c r="HH145" s="196"/>
      <c r="HO145" s="1"/>
      <c r="HP145" s="196"/>
      <c r="HV145" s="1"/>
      <c r="HW145" s="196"/>
      <c r="HX145" s="1"/>
      <c r="HY145" s="196"/>
      <c r="HZ145" s="1"/>
      <c r="IA145" s="196"/>
      <c r="IB145" s="1"/>
      <c r="IC145" s="196"/>
      <c r="ID145" s="1"/>
      <c r="IE145" s="196"/>
      <c r="IF145" s="194"/>
      <c r="IG145" s="194"/>
      <c r="IH145" s="194"/>
      <c r="II145" s="194"/>
    </row>
    <row r="146" spans="1:243" x14ac:dyDescent="0.2">
      <c r="A146" s="194"/>
      <c r="B146" s="195"/>
      <c r="C146" s="1"/>
      <c r="D146" s="1"/>
      <c r="E146" s="1"/>
      <c r="F146" s="1"/>
      <c r="G146" s="1"/>
      <c r="H146" s="1"/>
      <c r="I146" s="1"/>
      <c r="K146" s="1"/>
      <c r="L146" s="1"/>
      <c r="M146" s="1"/>
      <c r="N146" s="1"/>
      <c r="O146" s="1"/>
      <c r="P146" s="194"/>
      <c r="Q146" s="194"/>
      <c r="R146" s="194"/>
      <c r="S146" s="194"/>
      <c r="T146" s="194"/>
      <c r="U146" s="194"/>
      <c r="V146" s="194"/>
      <c r="W146" s="194"/>
      <c r="X146" s="194"/>
      <c r="Y146" s="194"/>
      <c r="Z146" s="194"/>
      <c r="AA146" s="194"/>
      <c r="AB146" s="194"/>
      <c r="AC146" s="194"/>
      <c r="AD146" s="194"/>
      <c r="AE146" s="194"/>
      <c r="AF146" s="196"/>
      <c r="AG146" s="194"/>
      <c r="AH146" s="194"/>
      <c r="AI146" s="194"/>
      <c r="AJ146" s="194"/>
      <c r="AK146" s="194"/>
      <c r="AL146" s="194"/>
      <c r="AM146" s="194"/>
      <c r="AN146" s="194"/>
      <c r="AO146" s="194"/>
      <c r="AP146" s="194"/>
      <c r="AQ146" s="194"/>
      <c r="AR146" s="194"/>
      <c r="AS146" s="194"/>
      <c r="AT146" s="194"/>
      <c r="AU146" s="194"/>
      <c r="AV146" s="194"/>
      <c r="AW146" s="194"/>
      <c r="AX146" s="194"/>
      <c r="AY146" s="194"/>
      <c r="AZ146" s="194"/>
      <c r="BA146" s="194"/>
      <c r="BB146" s="194"/>
      <c r="BC146" s="194"/>
      <c r="BD146" s="194"/>
      <c r="BE146" s="194"/>
      <c r="BF146" s="194"/>
      <c r="BG146" s="194"/>
      <c r="BH146" s="194"/>
      <c r="BI146" s="194"/>
      <c r="BJ146" s="194"/>
      <c r="BK146" s="194"/>
      <c r="BL146" s="194"/>
      <c r="BM146" s="194"/>
      <c r="BN146" s="194"/>
      <c r="BO146" s="194"/>
      <c r="BP146" s="194"/>
      <c r="BQ146" s="194"/>
      <c r="BR146" s="194"/>
      <c r="BS146" s="194"/>
      <c r="BT146" s="194"/>
      <c r="BU146" s="194"/>
      <c r="BV146" s="194"/>
      <c r="BW146" s="194"/>
      <c r="BX146" s="194"/>
      <c r="BY146" s="194"/>
      <c r="BZ146" s="194"/>
      <c r="CA146" s="194"/>
      <c r="CB146" s="194"/>
      <c r="CC146" s="194"/>
      <c r="CD146" s="194"/>
      <c r="CE146" s="194"/>
      <c r="CF146" s="194"/>
      <c r="CG146" s="194"/>
      <c r="CH146" s="194"/>
      <c r="CI146" s="194"/>
      <c r="CJ146" s="194"/>
      <c r="CK146" s="194"/>
      <c r="CL146" s="194"/>
      <c r="CM146" s="194"/>
      <c r="CN146" s="194"/>
      <c r="CO146" s="194"/>
      <c r="CP146" s="194"/>
      <c r="CQ146" s="194"/>
      <c r="CR146" s="194"/>
      <c r="CS146" s="194"/>
      <c r="CT146" s="194"/>
      <c r="CU146" s="194"/>
      <c r="CV146" s="194"/>
      <c r="CW146" s="194"/>
      <c r="CX146" s="194"/>
      <c r="CY146" s="194"/>
      <c r="CZ146" s="194"/>
      <c r="DA146" s="194"/>
      <c r="DB146" s="194"/>
      <c r="DC146" s="194"/>
      <c r="DD146" s="194"/>
      <c r="DE146" s="194"/>
      <c r="DF146" s="194"/>
      <c r="DG146" s="194"/>
      <c r="DH146" s="194"/>
      <c r="DI146" s="194"/>
      <c r="DJ146" s="194"/>
      <c r="DK146" s="194"/>
      <c r="DL146" s="196"/>
      <c r="DM146" s="194"/>
      <c r="DN146" s="194"/>
      <c r="DO146" s="194"/>
      <c r="DP146" s="194"/>
      <c r="DQ146" s="194"/>
      <c r="DR146" s="194"/>
      <c r="DS146" s="194"/>
      <c r="DT146" s="194"/>
      <c r="DU146" s="194"/>
      <c r="DV146" s="194"/>
      <c r="DW146" s="194"/>
      <c r="DX146" s="194"/>
      <c r="DY146" s="194"/>
      <c r="DZ146" s="194"/>
      <c r="EA146" s="194"/>
      <c r="EB146" s="194"/>
      <c r="EC146" s="194"/>
      <c r="ED146" s="194"/>
      <c r="EE146" s="194"/>
      <c r="EF146" s="194"/>
      <c r="EG146" s="194"/>
      <c r="EH146" s="194"/>
      <c r="EI146" s="194"/>
      <c r="EJ146" s="194"/>
      <c r="EK146" s="194"/>
      <c r="EL146" s="194"/>
      <c r="EM146" s="194"/>
      <c r="EN146" s="194"/>
      <c r="EO146" s="194"/>
      <c r="EP146" s="194"/>
      <c r="EQ146" s="194"/>
      <c r="ER146" s="194"/>
      <c r="ES146" s="1"/>
      <c r="ET146" s="196"/>
      <c r="EU146" s="194"/>
      <c r="EV146" s="194"/>
      <c r="EW146" s="194"/>
      <c r="EX146" s="194"/>
      <c r="EY146" s="194"/>
      <c r="EZ146" s="194"/>
      <c r="FA146" s="194"/>
      <c r="FB146" s="194"/>
      <c r="FC146" s="194"/>
      <c r="FD146" s="194"/>
      <c r="FE146" s="194"/>
      <c r="FF146" s="194"/>
      <c r="FG146" s="194"/>
      <c r="FH146" s="194"/>
      <c r="FI146" s="194"/>
      <c r="FJ146" s="194"/>
      <c r="FK146" s="194"/>
      <c r="FL146" s="194"/>
      <c r="FM146" s="194"/>
      <c r="FN146" s="194"/>
      <c r="FO146" s="194"/>
      <c r="FP146" s="194"/>
      <c r="FQ146" s="194"/>
      <c r="FR146" s="194"/>
      <c r="FS146" s="194"/>
      <c r="FT146" s="194"/>
      <c r="FU146" s="194"/>
      <c r="FV146" s="194"/>
      <c r="FW146" s="194"/>
      <c r="FX146" s="194"/>
      <c r="FY146" s="194"/>
      <c r="FZ146" s="1"/>
      <c r="GA146" s="196"/>
      <c r="GW146" s="1"/>
      <c r="GX146" s="196"/>
      <c r="HA146" s="1"/>
      <c r="HB146" s="196"/>
      <c r="HE146" s="1"/>
      <c r="HF146" s="196"/>
      <c r="HO146" s="1"/>
      <c r="HP146" s="196"/>
      <c r="HX146" s="1"/>
      <c r="HY146" s="196"/>
    </row>
    <row r="147" spans="1:243" x14ac:dyDescent="0.2">
      <c r="A147" s="194"/>
      <c r="B147" s="195"/>
      <c r="C147" s="1"/>
      <c r="D147" s="1"/>
      <c r="E147" s="1"/>
      <c r="F147" s="1"/>
      <c r="G147" s="1"/>
      <c r="H147" s="1"/>
      <c r="I147" s="1"/>
      <c r="J147" s="1"/>
      <c r="K147" s="1"/>
      <c r="L147" s="1"/>
      <c r="M147" s="1"/>
      <c r="N147" s="1"/>
      <c r="O147" s="1"/>
      <c r="P147" s="194"/>
      <c r="Q147" s="194"/>
      <c r="S147" s="194"/>
      <c r="W147" s="194"/>
      <c r="X147" s="194"/>
      <c r="Y147" s="194"/>
      <c r="AB147" s="194"/>
      <c r="AC147" s="194"/>
      <c r="AD147" s="194"/>
      <c r="AE147" s="194"/>
      <c r="AF147" s="196"/>
      <c r="AG147" s="194"/>
      <c r="AH147" s="194"/>
      <c r="AI147" s="194"/>
      <c r="AJ147" s="194"/>
      <c r="AK147" s="194"/>
      <c r="AL147" s="194"/>
      <c r="AM147" s="194"/>
      <c r="AN147" s="194"/>
      <c r="AO147" s="194"/>
      <c r="AP147" s="194"/>
      <c r="AQ147" s="194"/>
      <c r="AR147" s="194"/>
      <c r="AS147" s="194"/>
      <c r="AT147" s="194"/>
      <c r="AU147" s="194"/>
      <c r="AV147" s="194"/>
      <c r="AW147" s="194"/>
      <c r="AX147" s="194"/>
      <c r="AY147" s="194"/>
      <c r="AZ147" s="194"/>
      <c r="BA147" s="194"/>
      <c r="BB147" s="194"/>
      <c r="BC147" s="194"/>
      <c r="BD147" s="194"/>
      <c r="BE147" s="194"/>
      <c r="BF147" s="194"/>
      <c r="BG147" s="194"/>
      <c r="BH147" s="194"/>
      <c r="BK147" s="194"/>
      <c r="BV147" s="194"/>
      <c r="BX147" s="194"/>
      <c r="BY147" s="194"/>
      <c r="BZ147" s="194"/>
      <c r="CA147" s="194"/>
      <c r="CB147" s="194"/>
      <c r="CC147" s="194"/>
      <c r="CD147" s="194"/>
      <c r="CE147" s="194"/>
      <c r="CF147" s="194"/>
      <c r="CG147" s="194"/>
      <c r="CH147" s="194"/>
      <c r="CI147" s="194"/>
      <c r="CJ147" s="194"/>
      <c r="CK147" s="194"/>
      <c r="CL147" s="194"/>
      <c r="CM147" s="194"/>
      <c r="CN147" s="194"/>
      <c r="CO147" s="194"/>
      <c r="CP147" s="194"/>
      <c r="CQ147" s="194"/>
      <c r="CR147" s="194"/>
      <c r="CS147" s="194"/>
      <c r="CX147" s="194"/>
      <c r="CY147" s="194"/>
      <c r="DB147" s="194"/>
      <c r="DE147" s="194"/>
      <c r="DF147" s="194"/>
      <c r="DG147" s="194"/>
      <c r="DH147" s="194"/>
      <c r="DI147" s="194"/>
      <c r="DK147" s="194"/>
      <c r="DL147" s="196"/>
      <c r="DM147" s="194"/>
      <c r="DN147" s="194"/>
      <c r="DO147" s="194"/>
      <c r="DP147" s="194"/>
      <c r="DQ147" s="194"/>
      <c r="DR147" s="194"/>
      <c r="DS147" s="194"/>
      <c r="DT147" s="194"/>
      <c r="DU147" s="194"/>
      <c r="DV147" s="194"/>
      <c r="DW147" s="194"/>
      <c r="DX147" s="194"/>
      <c r="DY147" s="194"/>
      <c r="DZ147" s="194"/>
      <c r="EA147" s="194"/>
      <c r="EB147" s="194"/>
      <c r="EC147" s="194"/>
      <c r="ED147" s="194"/>
      <c r="EE147" s="194"/>
      <c r="EF147" s="194"/>
      <c r="EG147" s="194"/>
      <c r="EH147" s="194"/>
      <c r="EI147" s="194"/>
      <c r="EJ147" s="194"/>
      <c r="EK147" s="194"/>
      <c r="EL147" s="194"/>
      <c r="EM147" s="194"/>
      <c r="EN147" s="194"/>
      <c r="EO147" s="194"/>
      <c r="EP147" s="194"/>
      <c r="EQ147" s="194"/>
      <c r="ER147" s="194"/>
      <c r="ES147" s="1"/>
      <c r="ET147" s="196"/>
      <c r="EV147" s="194"/>
      <c r="EW147" s="194"/>
      <c r="EX147" s="194"/>
      <c r="EZ147" s="194"/>
      <c r="FA147" s="194"/>
      <c r="FB147" s="194"/>
      <c r="FC147" s="194"/>
      <c r="FD147" s="194"/>
      <c r="FE147" s="194"/>
      <c r="FF147" s="194"/>
      <c r="FG147" s="194"/>
      <c r="FH147" s="194"/>
      <c r="FI147" s="194"/>
      <c r="FJ147" s="194"/>
      <c r="FK147" s="194"/>
      <c r="FL147" s="194"/>
      <c r="FO147" s="194"/>
      <c r="FP147" s="194"/>
      <c r="FQ147" s="194"/>
      <c r="FR147" s="194"/>
      <c r="FS147" s="194"/>
      <c r="FT147" s="194"/>
      <c r="FU147" s="194"/>
      <c r="FV147" s="194"/>
      <c r="FY147" s="194"/>
      <c r="FZ147" s="1"/>
      <c r="GA147" s="196"/>
      <c r="GB147" s="1"/>
      <c r="GY147" s="1"/>
      <c r="GZ147" s="196"/>
      <c r="HE147" s="1"/>
      <c r="HF147" s="196"/>
      <c r="HG147" s="1"/>
      <c r="HH147" s="196"/>
      <c r="HI147" s="1"/>
      <c r="HJ147" s="196"/>
      <c r="HO147" s="1"/>
      <c r="HP147" s="196"/>
      <c r="HV147" s="1"/>
      <c r="HW147" s="196"/>
      <c r="HX147" s="1"/>
      <c r="HY147" s="196"/>
      <c r="HZ147" s="1"/>
      <c r="IA147" s="196"/>
      <c r="IF147" s="194"/>
      <c r="IG147" s="194"/>
      <c r="IH147" s="194"/>
      <c r="II147" s="194"/>
    </row>
    <row r="148" spans="1:243" x14ac:dyDescent="0.2">
      <c r="A148" s="194"/>
      <c r="B148" s="195"/>
      <c r="C148" s="1"/>
      <c r="D148" s="1"/>
      <c r="E148" s="1"/>
      <c r="F148" s="1"/>
      <c r="G148" s="1"/>
      <c r="H148" s="1"/>
      <c r="I148" s="1"/>
      <c r="J148" s="1"/>
      <c r="K148" s="1"/>
      <c r="L148" s="1"/>
      <c r="M148" s="1"/>
      <c r="N148" s="1"/>
      <c r="O148" s="1"/>
      <c r="P148" s="194"/>
      <c r="Q148" s="194"/>
      <c r="R148" s="194"/>
      <c r="S148" s="194"/>
      <c r="T148" s="194"/>
      <c r="U148" s="194"/>
      <c r="V148" s="194"/>
      <c r="W148" s="194"/>
      <c r="X148" s="194"/>
      <c r="Y148" s="194"/>
      <c r="Z148" s="194"/>
      <c r="AA148" s="194"/>
      <c r="AB148" s="194"/>
      <c r="AC148" s="194"/>
      <c r="AD148" s="194"/>
      <c r="AE148" s="194"/>
      <c r="AF148" s="196"/>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V148" s="194"/>
      <c r="BX148" s="194"/>
      <c r="BY148" s="194"/>
      <c r="BZ148" s="194"/>
      <c r="CA148" s="194"/>
      <c r="CB148" s="194"/>
      <c r="CC148" s="194"/>
      <c r="CD148" s="194"/>
      <c r="CE148" s="194"/>
      <c r="CF148" s="194"/>
      <c r="CG148" s="194"/>
      <c r="CH148" s="194"/>
      <c r="CI148" s="194"/>
      <c r="CJ148" s="194"/>
      <c r="CK148" s="194"/>
      <c r="CL148" s="194"/>
      <c r="CM148" s="194"/>
      <c r="CN148" s="194"/>
      <c r="CO148" s="194"/>
      <c r="CP148" s="194"/>
      <c r="CQ148" s="194"/>
      <c r="CR148" s="194"/>
      <c r="CS148" s="194"/>
      <c r="CT148" s="194"/>
      <c r="CU148" s="194"/>
      <c r="CV148" s="194"/>
      <c r="CW148" s="194"/>
      <c r="CX148" s="194"/>
      <c r="CY148" s="194"/>
      <c r="CZ148" s="194"/>
      <c r="DA148" s="194"/>
      <c r="DB148" s="194"/>
      <c r="DC148" s="194"/>
      <c r="DD148" s="194"/>
      <c r="DE148" s="194"/>
      <c r="DF148" s="194"/>
      <c r="DG148" s="194"/>
      <c r="DH148" s="194"/>
      <c r="DI148" s="194"/>
      <c r="DJ148" s="194"/>
      <c r="DK148" s="194"/>
      <c r="DL148" s="196"/>
      <c r="DM148" s="194"/>
      <c r="DN148" s="194"/>
      <c r="DO148" s="194"/>
      <c r="DP148" s="194"/>
      <c r="DQ148" s="194"/>
      <c r="DR148" s="194"/>
      <c r="DS148" s="194"/>
      <c r="DT148" s="194"/>
      <c r="DU148" s="194"/>
      <c r="DV148" s="194"/>
      <c r="DW148" s="194"/>
      <c r="DX148" s="194"/>
      <c r="DY148" s="194"/>
      <c r="DZ148" s="194"/>
      <c r="EA148" s="194"/>
      <c r="EB148" s="194"/>
      <c r="EC148" s="194"/>
      <c r="ED148" s="194"/>
      <c r="EE148" s="194"/>
      <c r="EF148" s="194"/>
      <c r="EG148" s="194"/>
      <c r="EH148" s="194"/>
      <c r="EI148" s="194"/>
      <c r="EJ148" s="194"/>
      <c r="EK148" s="194"/>
      <c r="EL148" s="194"/>
      <c r="EM148" s="194"/>
      <c r="EN148" s="194"/>
      <c r="EO148" s="194"/>
      <c r="EP148" s="194"/>
      <c r="EQ148" s="194"/>
      <c r="ER148" s="194"/>
      <c r="ES148" s="1"/>
      <c r="ET148" s="196"/>
      <c r="EU148" s="194"/>
      <c r="EV148" s="194"/>
      <c r="EW148" s="194"/>
      <c r="EX148" s="194"/>
      <c r="EY148" s="194"/>
      <c r="EZ148" s="194"/>
      <c r="FA148" s="194"/>
      <c r="FB148" s="194"/>
      <c r="FC148" s="194"/>
      <c r="FD148" s="194"/>
      <c r="FE148" s="194"/>
      <c r="FF148" s="194"/>
      <c r="FG148" s="194"/>
      <c r="FH148" s="194"/>
      <c r="FI148" s="194"/>
      <c r="FJ148" s="194"/>
      <c r="FK148" s="194"/>
      <c r="FL148" s="194"/>
      <c r="FM148" s="194"/>
      <c r="FN148" s="194"/>
      <c r="FO148" s="194"/>
      <c r="FP148" s="194"/>
      <c r="FQ148" s="194"/>
      <c r="FR148" s="194"/>
      <c r="FS148" s="194"/>
      <c r="FT148" s="194"/>
      <c r="FU148" s="194"/>
      <c r="FV148" s="194"/>
      <c r="FW148" s="194"/>
      <c r="FX148" s="194"/>
      <c r="FY148" s="194"/>
      <c r="FZ148" s="1"/>
      <c r="GA148" s="196"/>
      <c r="GB148" s="1"/>
      <c r="GY148" s="1"/>
      <c r="GZ148" s="196"/>
      <c r="HE148" s="1"/>
      <c r="HF148" s="196"/>
      <c r="HO148" s="1"/>
      <c r="HP148" s="196"/>
      <c r="HQ148" s="194"/>
      <c r="HR148" s="194"/>
      <c r="HS148" s="194"/>
      <c r="HT148" s="194"/>
      <c r="HU148" s="1"/>
    </row>
    <row r="149" spans="1:243" x14ac:dyDescent="0.2">
      <c r="A149" s="194"/>
      <c r="B149" s="195"/>
      <c r="C149" s="1"/>
      <c r="D149" s="1"/>
      <c r="E149" s="1"/>
      <c r="F149" s="1"/>
      <c r="G149" s="1"/>
      <c r="H149" s="1"/>
      <c r="I149" s="1"/>
      <c r="J149" s="1"/>
      <c r="K149" s="1"/>
      <c r="L149" s="1"/>
      <c r="M149" s="1"/>
      <c r="N149" s="1"/>
      <c r="O149" s="1"/>
      <c r="P149" s="194"/>
      <c r="Q149" s="194"/>
      <c r="R149" s="194"/>
      <c r="S149" s="194"/>
      <c r="X149" s="194"/>
      <c r="Z149" s="194"/>
      <c r="AB149" s="194"/>
      <c r="AC149" s="194"/>
      <c r="AD149" s="194"/>
      <c r="AE149" s="194"/>
      <c r="AF149" s="196"/>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c r="BR149" s="194"/>
      <c r="BS149" s="194"/>
      <c r="BT149" s="194"/>
      <c r="BU149" s="194"/>
      <c r="BV149" s="194"/>
      <c r="BW149" s="194"/>
      <c r="BX149" s="194"/>
      <c r="BY149" s="194"/>
      <c r="BZ149" s="194"/>
      <c r="CA149" s="194"/>
      <c r="CB149" s="194"/>
      <c r="CC149" s="194"/>
      <c r="CD149" s="194"/>
      <c r="CE149" s="194"/>
      <c r="CF149" s="194"/>
      <c r="CG149" s="194"/>
      <c r="CH149" s="194"/>
      <c r="CI149" s="194"/>
      <c r="CJ149" s="194"/>
      <c r="CK149" s="194"/>
      <c r="CL149" s="194"/>
      <c r="CM149" s="194"/>
      <c r="CN149" s="194"/>
      <c r="CO149" s="194"/>
      <c r="CP149" s="194"/>
      <c r="CQ149" s="194"/>
      <c r="CR149" s="194"/>
      <c r="CS149" s="194"/>
      <c r="CT149" s="194"/>
      <c r="CU149" s="194"/>
      <c r="CV149" s="194"/>
      <c r="CW149" s="194"/>
      <c r="CX149" s="194"/>
      <c r="CY149" s="194"/>
      <c r="CZ149" s="194"/>
      <c r="DA149" s="194"/>
      <c r="DB149" s="194"/>
      <c r="DC149" s="194"/>
      <c r="DD149" s="194"/>
      <c r="DE149" s="194"/>
      <c r="DF149" s="194"/>
      <c r="DG149" s="194"/>
      <c r="DH149" s="194"/>
      <c r="DI149" s="194"/>
      <c r="DJ149" s="194"/>
      <c r="DK149" s="194"/>
      <c r="DL149" s="196"/>
      <c r="DM149" s="194"/>
      <c r="DN149" s="194"/>
      <c r="DO149" s="194"/>
      <c r="DP149" s="194"/>
      <c r="DQ149" s="194"/>
      <c r="DR149" s="194"/>
      <c r="DS149" s="194"/>
      <c r="DT149" s="194"/>
      <c r="DU149" s="194"/>
      <c r="DV149" s="194"/>
      <c r="DW149" s="194"/>
      <c r="DX149" s="194"/>
      <c r="DY149" s="194"/>
      <c r="DZ149" s="194"/>
      <c r="EA149" s="194"/>
      <c r="EB149" s="194"/>
      <c r="EC149" s="194"/>
      <c r="ED149" s="194"/>
      <c r="EE149" s="194"/>
      <c r="EF149" s="194"/>
      <c r="EG149" s="194"/>
      <c r="EH149" s="194"/>
      <c r="EI149" s="194"/>
      <c r="EJ149" s="194"/>
      <c r="EK149" s="194"/>
      <c r="EL149" s="194"/>
      <c r="EM149" s="194"/>
      <c r="EN149" s="194"/>
      <c r="EO149" s="194"/>
      <c r="EP149" s="194"/>
      <c r="EQ149" s="194"/>
      <c r="ER149" s="194"/>
      <c r="ES149" s="1"/>
      <c r="ET149" s="196"/>
      <c r="EU149" s="194"/>
      <c r="EV149" s="194"/>
      <c r="EW149" s="194"/>
      <c r="EX149" s="194"/>
      <c r="EY149" s="194"/>
      <c r="FE149" s="194"/>
      <c r="FJ149" s="194"/>
      <c r="FK149" s="194"/>
      <c r="FO149" s="194"/>
      <c r="FP149" s="194"/>
      <c r="FQ149" s="194"/>
      <c r="FR149" s="194"/>
      <c r="FS149" s="194"/>
      <c r="FT149" s="194"/>
      <c r="FY149" s="194"/>
      <c r="FZ149" s="1"/>
      <c r="GA149" s="196"/>
      <c r="GY149" s="1"/>
      <c r="GZ149" s="196"/>
      <c r="HA149" s="1"/>
      <c r="HB149" s="196"/>
      <c r="HO149" s="1"/>
      <c r="HP149" s="196"/>
      <c r="HZ149" s="1"/>
      <c r="IA149" s="196"/>
      <c r="IB149" s="1"/>
      <c r="IC149" s="196"/>
      <c r="ID149" s="1"/>
      <c r="IE149" s="196"/>
      <c r="IF149" s="194"/>
      <c r="IG149" s="194"/>
      <c r="IH149" s="194"/>
      <c r="II149" s="194"/>
    </row>
    <row r="150" spans="1:243" x14ac:dyDescent="0.2">
      <c r="A150" s="194"/>
      <c r="B150" s="195"/>
      <c r="C150" s="1"/>
      <c r="D150" s="1"/>
      <c r="E150" s="1"/>
      <c r="F150" s="1"/>
      <c r="G150" s="1"/>
      <c r="H150" s="1"/>
      <c r="I150" s="1"/>
      <c r="J150" s="1"/>
      <c r="K150" s="1"/>
      <c r="L150" s="1"/>
      <c r="M150" s="1"/>
      <c r="N150" s="1"/>
      <c r="O150" s="1"/>
      <c r="P150" s="194"/>
      <c r="Q150" s="194"/>
      <c r="R150" s="194"/>
      <c r="S150" s="194"/>
      <c r="V150" s="194"/>
      <c r="W150" s="194"/>
      <c r="X150" s="194"/>
      <c r="Y150" s="194"/>
      <c r="AB150" s="194"/>
      <c r="AC150" s="194"/>
      <c r="AD150" s="194"/>
      <c r="AE150" s="194"/>
      <c r="AF150" s="196"/>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c r="BC150" s="194"/>
      <c r="BD150" s="194"/>
      <c r="BE150" s="194"/>
      <c r="BF150" s="194"/>
      <c r="BG150" s="194"/>
      <c r="BH150" s="194"/>
      <c r="BI150" s="194"/>
      <c r="BJ150" s="194"/>
      <c r="BK150" s="194"/>
      <c r="BL150" s="194"/>
      <c r="BM150" s="194"/>
      <c r="BN150" s="194"/>
      <c r="BO150" s="194"/>
      <c r="BP150" s="194"/>
      <c r="BQ150" s="194"/>
      <c r="BR150" s="194"/>
      <c r="BS150" s="194"/>
      <c r="BT150" s="194"/>
      <c r="BU150" s="194"/>
      <c r="BV150" s="194"/>
      <c r="BW150" s="194"/>
      <c r="BX150" s="194"/>
      <c r="BY150" s="194"/>
      <c r="BZ150" s="194"/>
      <c r="CA150" s="194"/>
      <c r="CB150" s="194"/>
      <c r="CC150" s="194"/>
      <c r="CD150" s="194"/>
      <c r="CE150" s="194"/>
      <c r="CF150" s="194"/>
      <c r="CG150" s="194"/>
      <c r="CH150" s="194"/>
      <c r="CI150" s="194"/>
      <c r="CJ150" s="194"/>
      <c r="CK150" s="194"/>
      <c r="CL150" s="194"/>
      <c r="CM150" s="194"/>
      <c r="CN150" s="194"/>
      <c r="CO150" s="194"/>
      <c r="CP150" s="194"/>
      <c r="CQ150" s="194"/>
      <c r="CR150" s="194"/>
      <c r="CS150" s="194"/>
      <c r="CT150" s="194"/>
      <c r="CU150" s="194"/>
      <c r="CV150" s="194"/>
      <c r="CW150" s="194"/>
      <c r="CX150" s="194"/>
      <c r="CY150" s="194"/>
      <c r="CZ150" s="194"/>
      <c r="DA150" s="194"/>
      <c r="DB150" s="194"/>
      <c r="DC150" s="194"/>
      <c r="DD150" s="194"/>
      <c r="DE150" s="194"/>
      <c r="DF150" s="194"/>
      <c r="DG150" s="194"/>
      <c r="DH150" s="194"/>
      <c r="DI150" s="194"/>
      <c r="DJ150" s="194"/>
      <c r="DK150" s="194"/>
      <c r="DL150" s="196"/>
      <c r="DM150" s="194"/>
      <c r="DN150" s="194"/>
      <c r="DO150" s="194"/>
      <c r="DP150" s="194"/>
      <c r="DQ150" s="194"/>
      <c r="DR150" s="194"/>
      <c r="DS150" s="194"/>
      <c r="DT150" s="194"/>
      <c r="DU150" s="194"/>
      <c r="DV150" s="194"/>
      <c r="DW150" s="194"/>
      <c r="DX150" s="194"/>
      <c r="DY150" s="194"/>
      <c r="DZ150" s="194"/>
      <c r="EA150" s="194"/>
      <c r="EB150" s="194"/>
      <c r="EC150" s="194"/>
      <c r="ED150" s="194"/>
      <c r="EE150" s="194"/>
      <c r="EF150" s="194"/>
      <c r="EG150" s="194"/>
      <c r="EH150" s="194"/>
      <c r="EI150" s="194"/>
      <c r="EJ150" s="194"/>
      <c r="EK150" s="194"/>
      <c r="EL150" s="194"/>
      <c r="EM150" s="194"/>
      <c r="EN150" s="194"/>
      <c r="EO150" s="194"/>
      <c r="EP150" s="194"/>
      <c r="EQ150" s="194"/>
      <c r="ER150" s="194"/>
      <c r="ES150" s="1"/>
      <c r="ET150" s="196"/>
      <c r="EU150" s="194"/>
      <c r="EV150" s="194"/>
      <c r="EW150" s="194"/>
      <c r="EX150" s="194"/>
      <c r="EY150" s="194"/>
      <c r="EZ150" s="194"/>
      <c r="FA150" s="194"/>
      <c r="FB150" s="194"/>
      <c r="FC150" s="194"/>
      <c r="FD150" s="194"/>
      <c r="FE150" s="194"/>
      <c r="FF150" s="194"/>
      <c r="FG150" s="194"/>
      <c r="FH150" s="194"/>
      <c r="FI150" s="194"/>
      <c r="FJ150" s="194"/>
      <c r="FK150" s="194"/>
      <c r="FL150" s="194"/>
      <c r="FM150" s="194"/>
      <c r="FN150" s="194"/>
      <c r="FO150" s="194"/>
      <c r="FP150" s="194"/>
      <c r="FQ150" s="194"/>
      <c r="FR150" s="194"/>
      <c r="FS150" s="194"/>
      <c r="FT150" s="194"/>
      <c r="FU150" s="194"/>
      <c r="FV150" s="194"/>
      <c r="FW150" s="194"/>
      <c r="FX150" s="194"/>
      <c r="FY150" s="194"/>
      <c r="FZ150" s="1"/>
      <c r="GA150" s="196"/>
      <c r="GW150" s="1"/>
      <c r="GX150" s="196"/>
      <c r="HG150" s="1"/>
      <c r="HH150" s="196"/>
      <c r="HI150" s="1"/>
      <c r="HJ150" s="196"/>
      <c r="HO150" s="1"/>
      <c r="HP150" s="196"/>
    </row>
    <row r="151" spans="1:243" x14ac:dyDescent="0.2">
      <c r="A151" s="194"/>
      <c r="B151" s="195"/>
      <c r="C151" s="1"/>
      <c r="D151" s="1"/>
      <c r="E151" s="1"/>
      <c r="F151" s="1"/>
      <c r="G151" s="1"/>
      <c r="H151" s="1"/>
      <c r="I151" s="1"/>
      <c r="J151" s="1"/>
      <c r="K151" s="1"/>
      <c r="L151" s="1"/>
      <c r="M151" s="1"/>
      <c r="N151" s="1"/>
      <c r="O151" s="1"/>
      <c r="P151" s="194"/>
      <c r="Q151" s="194"/>
      <c r="R151" s="194"/>
      <c r="S151" s="194"/>
      <c r="X151" s="194"/>
      <c r="AB151" s="194"/>
      <c r="AC151" s="194"/>
      <c r="AD151" s="194"/>
      <c r="AE151" s="194"/>
      <c r="AF151" s="196"/>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c r="BR151" s="194"/>
      <c r="BS151" s="194"/>
      <c r="BT151" s="194"/>
      <c r="BU151" s="194"/>
      <c r="BV151" s="194"/>
      <c r="BX151" s="194"/>
      <c r="BY151" s="194"/>
      <c r="BZ151" s="194"/>
      <c r="CA151" s="194"/>
      <c r="CB151" s="194"/>
      <c r="CC151" s="194"/>
      <c r="CD151" s="194"/>
      <c r="CE151" s="194"/>
      <c r="CF151" s="194"/>
      <c r="CG151" s="194"/>
      <c r="CH151" s="194"/>
      <c r="CI151" s="194"/>
      <c r="CJ151" s="194"/>
      <c r="CK151" s="194"/>
      <c r="CL151" s="194"/>
      <c r="CM151" s="194"/>
      <c r="CN151" s="194"/>
      <c r="CO151" s="194"/>
      <c r="CP151" s="194"/>
      <c r="CQ151" s="194"/>
      <c r="CR151" s="194"/>
      <c r="CS151" s="194"/>
      <c r="CT151" s="194"/>
      <c r="CU151" s="194"/>
      <c r="CV151" s="194"/>
      <c r="CW151" s="194"/>
      <c r="CX151" s="194"/>
      <c r="CY151" s="194"/>
      <c r="CZ151" s="194"/>
      <c r="DA151" s="194"/>
      <c r="DB151" s="194"/>
      <c r="DC151" s="194"/>
      <c r="DD151" s="194"/>
      <c r="DE151" s="194"/>
      <c r="DF151" s="194"/>
      <c r="DG151" s="194"/>
      <c r="DH151" s="194"/>
      <c r="DI151" s="194"/>
      <c r="DJ151" s="194"/>
      <c r="DK151" s="194"/>
      <c r="DL151" s="196"/>
      <c r="DM151" s="194"/>
      <c r="DN151" s="194"/>
      <c r="DO151" s="194"/>
      <c r="DP151" s="194"/>
      <c r="DQ151" s="194"/>
      <c r="DR151" s="194"/>
      <c r="DS151" s="194"/>
      <c r="DT151" s="194"/>
      <c r="DU151" s="194"/>
      <c r="DV151" s="194"/>
      <c r="DW151" s="194"/>
      <c r="DX151" s="194"/>
      <c r="DY151" s="194"/>
      <c r="DZ151" s="194"/>
      <c r="EA151" s="194"/>
      <c r="EB151" s="194"/>
      <c r="EC151" s="194"/>
      <c r="ED151" s="194"/>
      <c r="EE151" s="194"/>
      <c r="EF151" s="194"/>
      <c r="EG151" s="194"/>
      <c r="EH151" s="194"/>
      <c r="EI151" s="194"/>
      <c r="EJ151" s="194"/>
      <c r="EK151" s="194"/>
      <c r="EL151" s="194"/>
      <c r="EM151" s="194"/>
      <c r="EN151" s="194"/>
      <c r="EO151" s="194"/>
      <c r="EP151" s="194"/>
      <c r="EQ151" s="194"/>
      <c r="ER151" s="194"/>
      <c r="ES151" s="1"/>
      <c r="ET151" s="196"/>
      <c r="EV151" s="194"/>
      <c r="EW151" s="194"/>
      <c r="EX151" s="194"/>
      <c r="EY151" s="194"/>
      <c r="EZ151" s="194"/>
      <c r="FA151" s="194"/>
      <c r="FE151" s="194"/>
      <c r="FF151" s="194"/>
      <c r="FG151" s="194"/>
      <c r="FH151" s="194"/>
      <c r="FI151" s="194"/>
      <c r="FJ151" s="194"/>
      <c r="FK151" s="194"/>
      <c r="FL151" s="194"/>
      <c r="FM151" s="194"/>
      <c r="FN151" s="194"/>
      <c r="FO151" s="194"/>
      <c r="FP151" s="194"/>
      <c r="FQ151" s="194"/>
      <c r="FR151" s="194"/>
      <c r="FS151" s="194"/>
      <c r="FT151" s="194"/>
      <c r="FU151" s="194"/>
      <c r="FV151" s="194"/>
      <c r="FW151" s="194"/>
      <c r="FX151" s="194"/>
      <c r="FY151" s="194"/>
      <c r="FZ151" s="1"/>
      <c r="GA151" s="196"/>
      <c r="GE151" s="1"/>
      <c r="GF151" s="196"/>
      <c r="GG151" s="1"/>
      <c r="GH151" s="196"/>
      <c r="GK151" s="1"/>
      <c r="GL151" s="196"/>
      <c r="GU151" s="1"/>
      <c r="GV151" s="196"/>
      <c r="HE151" s="1"/>
      <c r="HF151" s="196"/>
      <c r="HO151" s="1"/>
      <c r="HP151" s="196"/>
      <c r="IB151" s="1"/>
      <c r="IC151" s="196"/>
      <c r="IF151" s="194"/>
      <c r="IG151" s="194"/>
      <c r="II151" s="194"/>
    </row>
    <row r="152" spans="1:243" x14ac:dyDescent="0.2">
      <c r="A152" s="194"/>
      <c r="B152" s="195"/>
      <c r="C152" s="1"/>
      <c r="D152" s="1"/>
      <c r="E152" s="1"/>
      <c r="F152" s="1"/>
      <c r="G152" s="1"/>
      <c r="H152" s="1"/>
      <c r="I152" s="1"/>
      <c r="J152" s="1"/>
      <c r="K152" s="1"/>
      <c r="L152" s="1"/>
      <c r="M152" s="1"/>
      <c r="N152" s="1"/>
      <c r="O152" s="1"/>
      <c r="P152" s="194"/>
      <c r="Q152" s="194"/>
      <c r="R152" s="194"/>
      <c r="S152" s="194"/>
      <c r="T152" s="194"/>
      <c r="U152" s="194"/>
      <c r="V152" s="194"/>
      <c r="W152" s="194"/>
      <c r="X152" s="194"/>
      <c r="Y152" s="194"/>
      <c r="Z152" s="194"/>
      <c r="AA152" s="194"/>
      <c r="AB152" s="194"/>
      <c r="AC152" s="194"/>
      <c r="AD152" s="194"/>
      <c r="AE152" s="194"/>
      <c r="AF152" s="196"/>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c r="CO152" s="194"/>
      <c r="CP152" s="194"/>
      <c r="CQ152" s="194"/>
      <c r="CR152" s="194"/>
      <c r="CS152" s="194"/>
      <c r="CT152" s="194"/>
      <c r="CU152" s="194"/>
      <c r="CV152" s="194"/>
      <c r="CW152" s="194"/>
      <c r="CX152" s="194"/>
      <c r="CY152" s="194"/>
      <c r="CZ152" s="194"/>
      <c r="DA152" s="194"/>
      <c r="DB152" s="194"/>
      <c r="DC152" s="194"/>
      <c r="DD152" s="194"/>
      <c r="DE152" s="194"/>
      <c r="DF152" s="194"/>
      <c r="DG152" s="194"/>
      <c r="DH152" s="194"/>
      <c r="DI152" s="194"/>
      <c r="DJ152" s="194"/>
      <c r="DK152" s="194"/>
      <c r="DL152" s="196"/>
      <c r="DM152" s="194"/>
      <c r="DN152" s="194"/>
      <c r="DO152" s="194"/>
      <c r="DP152" s="194"/>
      <c r="DQ152" s="194"/>
      <c r="DR152" s="194"/>
      <c r="DS152" s="194"/>
      <c r="DT152" s="194"/>
      <c r="DU152" s="194"/>
      <c r="DV152" s="194"/>
      <c r="DW152" s="194"/>
      <c r="DX152" s="194"/>
      <c r="DY152" s="194"/>
      <c r="DZ152" s="194"/>
      <c r="EA152" s="194"/>
      <c r="EB152" s="194"/>
      <c r="EC152" s="194"/>
      <c r="ED152" s="194"/>
      <c r="EE152" s="194"/>
      <c r="EF152" s="194"/>
      <c r="EG152" s="194"/>
      <c r="EH152" s="194"/>
      <c r="EI152" s="194"/>
      <c r="EJ152" s="194"/>
      <c r="EK152" s="194"/>
      <c r="EL152" s="194"/>
      <c r="EM152" s="194"/>
      <c r="EN152" s="194"/>
      <c r="EO152" s="194"/>
      <c r="EP152" s="194"/>
      <c r="EQ152" s="194"/>
      <c r="ER152" s="194"/>
      <c r="ES152" s="1"/>
      <c r="ET152" s="196"/>
      <c r="EV152" s="194"/>
      <c r="EW152" s="194"/>
      <c r="EX152" s="194"/>
      <c r="EY152" s="194"/>
      <c r="EZ152" s="194"/>
      <c r="FA152" s="194"/>
      <c r="FB152" s="194"/>
      <c r="FC152" s="194"/>
      <c r="FD152" s="194"/>
      <c r="FE152" s="194"/>
      <c r="FF152" s="194"/>
      <c r="FG152" s="194"/>
      <c r="FH152" s="194"/>
      <c r="FI152" s="194"/>
      <c r="FJ152" s="194"/>
      <c r="FK152" s="194"/>
      <c r="FL152" s="194"/>
      <c r="FM152" s="194"/>
      <c r="FN152" s="194"/>
      <c r="FO152" s="194"/>
      <c r="FP152" s="194"/>
      <c r="FQ152" s="194"/>
      <c r="FR152" s="194"/>
      <c r="FS152" s="194"/>
      <c r="FT152" s="194"/>
      <c r="FU152" s="194"/>
      <c r="FV152" s="194"/>
      <c r="FW152" s="194"/>
      <c r="FX152" s="194"/>
      <c r="FY152" s="194"/>
      <c r="FZ152" s="1"/>
      <c r="GA152" s="196"/>
      <c r="GS152" s="1"/>
      <c r="GT152" s="196"/>
      <c r="GY152" s="1"/>
      <c r="GZ152" s="196"/>
      <c r="HE152" s="1"/>
      <c r="HF152" s="196"/>
      <c r="HG152" s="1"/>
      <c r="HH152" s="196"/>
      <c r="HO152" s="1"/>
      <c r="HP152" s="196"/>
      <c r="HX152" s="1"/>
      <c r="HY152" s="196"/>
      <c r="HZ152" s="1"/>
      <c r="IA152" s="196"/>
      <c r="IB152" s="1"/>
      <c r="IC152" s="196"/>
    </row>
    <row r="153" spans="1:243" x14ac:dyDescent="0.2">
      <c r="A153" s="194"/>
      <c r="B153" s="195"/>
      <c r="C153" s="1"/>
      <c r="D153" s="1"/>
      <c r="E153" s="1"/>
      <c r="F153" s="1"/>
      <c r="G153" s="1"/>
      <c r="H153" s="1"/>
      <c r="I153" s="1"/>
      <c r="J153" s="1"/>
      <c r="K153" s="1"/>
      <c r="L153" s="1"/>
      <c r="M153" s="1"/>
      <c r="N153" s="1"/>
      <c r="O153" s="1"/>
      <c r="P153" s="194"/>
      <c r="Q153" s="194"/>
      <c r="R153" s="194"/>
      <c r="S153" s="194"/>
      <c r="U153" s="194"/>
      <c r="X153" s="194"/>
      <c r="AB153" s="194"/>
      <c r="AC153" s="194"/>
      <c r="AD153" s="194"/>
      <c r="AE153" s="194"/>
      <c r="AF153" s="196"/>
      <c r="AG153" s="194"/>
      <c r="AH153" s="194"/>
      <c r="AI153" s="194"/>
      <c r="AJ153" s="194"/>
      <c r="AK153" s="194"/>
      <c r="AL153" s="194"/>
      <c r="AM153" s="194"/>
      <c r="AN153" s="194"/>
      <c r="AO153" s="194"/>
      <c r="AP153" s="194"/>
      <c r="AQ153" s="194"/>
      <c r="AR153" s="194"/>
      <c r="AS153" s="194"/>
      <c r="AT153" s="194"/>
      <c r="AU153" s="194"/>
      <c r="AV153" s="194"/>
      <c r="AW153" s="194"/>
      <c r="AX153" s="194"/>
      <c r="AY153" s="194"/>
      <c r="AZ153" s="194"/>
      <c r="BA153" s="194"/>
      <c r="BB153" s="194"/>
      <c r="BC153" s="194"/>
      <c r="BD153" s="194"/>
      <c r="BE153" s="194"/>
      <c r="BF153" s="194"/>
      <c r="BG153" s="194"/>
      <c r="BI153" s="194"/>
      <c r="BV153" s="194"/>
      <c r="BX153" s="194"/>
      <c r="BY153" s="194"/>
      <c r="CA153" s="194"/>
      <c r="CD153" s="194"/>
      <c r="CE153" s="194"/>
      <c r="CF153" s="194"/>
      <c r="CG153" s="194"/>
      <c r="CI153" s="194"/>
      <c r="CJ153" s="194"/>
      <c r="CL153" s="194"/>
      <c r="CM153" s="194"/>
      <c r="CN153" s="194"/>
      <c r="CO153" s="194"/>
      <c r="CQ153" s="194"/>
      <c r="CS153" s="194"/>
      <c r="DA153" s="194"/>
      <c r="DB153" s="194"/>
      <c r="DE153" s="194"/>
      <c r="DH153" s="194"/>
      <c r="DI153" s="194"/>
      <c r="DK153" s="194"/>
      <c r="DL153" s="196"/>
      <c r="DM153" s="194"/>
      <c r="DN153" s="194"/>
      <c r="DO153" s="194"/>
      <c r="DP153" s="194"/>
      <c r="DQ153" s="194"/>
      <c r="DR153" s="194"/>
      <c r="DS153" s="194"/>
      <c r="DT153" s="194"/>
      <c r="DU153" s="194"/>
      <c r="DV153" s="194"/>
      <c r="DW153" s="194"/>
      <c r="DX153" s="194"/>
      <c r="DY153" s="194"/>
      <c r="DZ153" s="194"/>
      <c r="EA153" s="194"/>
      <c r="EB153" s="194"/>
      <c r="EC153" s="194"/>
      <c r="ED153" s="194"/>
      <c r="EE153" s="194"/>
      <c r="EF153" s="194"/>
      <c r="EG153" s="194"/>
      <c r="EH153" s="194"/>
      <c r="EI153" s="194"/>
      <c r="EJ153" s="194"/>
      <c r="EK153" s="194"/>
      <c r="EL153" s="194"/>
      <c r="EM153" s="194"/>
      <c r="EN153" s="194"/>
      <c r="EO153" s="194"/>
      <c r="EP153" s="194"/>
      <c r="EQ153" s="194"/>
      <c r="ER153" s="194"/>
      <c r="ES153" s="1"/>
      <c r="ET153" s="196"/>
      <c r="EV153" s="194"/>
      <c r="EW153" s="194"/>
      <c r="EX153" s="194"/>
      <c r="FE153" s="194"/>
      <c r="FJ153" s="194"/>
      <c r="FO153" s="194"/>
      <c r="FQ153" s="194"/>
      <c r="FR153" s="194"/>
      <c r="FT153" s="194"/>
      <c r="FW153" s="194"/>
      <c r="FX153" s="194"/>
      <c r="FY153" s="194"/>
      <c r="FZ153" s="1"/>
      <c r="GA153" s="196"/>
      <c r="GY153" s="1"/>
      <c r="GZ153" s="196"/>
      <c r="HE153" s="1"/>
      <c r="HF153" s="196"/>
      <c r="HO153" s="1"/>
      <c r="HP153" s="196"/>
      <c r="HV153" s="1"/>
      <c r="HW153" s="196"/>
      <c r="HX153" s="1"/>
      <c r="HY153" s="196"/>
      <c r="HZ153" s="1"/>
      <c r="IA153" s="196"/>
      <c r="IB153" s="1"/>
      <c r="IC153" s="196"/>
    </row>
    <row r="154" spans="1:243" x14ac:dyDescent="0.2">
      <c r="A154" s="194"/>
      <c r="B154" s="195"/>
      <c r="C154" s="1"/>
      <c r="D154" s="1"/>
      <c r="E154" s="1"/>
      <c r="F154" s="1"/>
      <c r="G154" s="1"/>
      <c r="H154" s="1"/>
      <c r="I154" s="1"/>
      <c r="J154" s="1"/>
      <c r="K154" s="1"/>
      <c r="L154" s="1"/>
      <c r="M154" s="1"/>
      <c r="N154" s="1"/>
      <c r="O154" s="1"/>
      <c r="P154" s="194"/>
      <c r="Q154" s="194"/>
      <c r="S154" s="194"/>
      <c r="X154" s="194"/>
      <c r="AB154" s="194"/>
      <c r="AC154" s="194"/>
      <c r="AD154" s="194"/>
      <c r="AE154" s="194"/>
      <c r="AF154" s="196"/>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G154" s="194"/>
      <c r="CH154" s="194"/>
      <c r="CI154" s="194"/>
      <c r="CJ154" s="194"/>
      <c r="CK154" s="194"/>
      <c r="CL154" s="194"/>
      <c r="CM154" s="194"/>
      <c r="CN154" s="194"/>
      <c r="CO154" s="194"/>
      <c r="CP154" s="194"/>
      <c r="CQ154" s="194"/>
      <c r="CS154" s="194"/>
      <c r="CX154" s="194"/>
      <c r="DB154" s="194"/>
      <c r="DC154" s="194"/>
      <c r="DD154" s="194"/>
      <c r="DE154" s="194"/>
      <c r="DF154" s="194"/>
      <c r="DG154" s="194"/>
      <c r="DK154" s="194"/>
      <c r="DL154" s="196"/>
      <c r="DM154" s="194"/>
      <c r="DN154" s="194"/>
      <c r="DO154" s="194"/>
      <c r="DP154" s="194"/>
      <c r="DQ154" s="194"/>
      <c r="DR154" s="194"/>
      <c r="DS154" s="194"/>
      <c r="DT154" s="194"/>
      <c r="DU154" s="194"/>
      <c r="DV154" s="194"/>
      <c r="DW154" s="194"/>
      <c r="DX154" s="194"/>
      <c r="DY154" s="194"/>
      <c r="DZ154" s="194"/>
      <c r="EA154" s="194"/>
      <c r="EB154" s="194"/>
      <c r="EC154" s="194"/>
      <c r="ED154" s="194"/>
      <c r="EE154" s="194"/>
      <c r="EF154" s="194"/>
      <c r="EG154" s="194"/>
      <c r="EH154" s="194"/>
      <c r="EI154" s="194"/>
      <c r="EJ154" s="194"/>
      <c r="EK154" s="194"/>
      <c r="EL154" s="194"/>
      <c r="EM154" s="194"/>
      <c r="EN154" s="194"/>
      <c r="EO154" s="194"/>
      <c r="EP154" s="194"/>
      <c r="EQ154" s="194"/>
      <c r="ER154" s="194"/>
      <c r="ES154" s="1"/>
      <c r="ET154" s="196"/>
      <c r="EU154" s="194"/>
      <c r="EV154" s="194"/>
      <c r="EW154" s="194"/>
      <c r="EX154" s="194"/>
      <c r="EZ154" s="194"/>
      <c r="FA154" s="194"/>
      <c r="FD154" s="194"/>
      <c r="FE154" s="194"/>
      <c r="FF154" s="194"/>
      <c r="FH154" s="194"/>
      <c r="FI154" s="194"/>
      <c r="FJ154" s="194"/>
      <c r="FL154" s="194"/>
      <c r="FM154" s="194"/>
      <c r="FN154" s="194"/>
      <c r="FO154" s="194"/>
      <c r="FP154" s="194"/>
      <c r="FQ154" s="194"/>
      <c r="FR154" s="194"/>
      <c r="FS154" s="194"/>
      <c r="FT154" s="194"/>
      <c r="FU154" s="194"/>
      <c r="FV154" s="194"/>
      <c r="FW154" s="194"/>
      <c r="FX154" s="194"/>
      <c r="FY154" s="194"/>
      <c r="FZ154" s="1"/>
      <c r="GA154" s="196"/>
      <c r="GW154" s="1"/>
      <c r="GX154" s="196"/>
      <c r="HE154" s="1"/>
      <c r="HF154" s="196"/>
      <c r="HG154" s="1"/>
      <c r="HH154" s="196"/>
      <c r="HI154" s="1"/>
      <c r="HJ154" s="196"/>
      <c r="HO154" s="1"/>
      <c r="HP154" s="196"/>
      <c r="IB154" s="1"/>
      <c r="IC154" s="196"/>
      <c r="IF154" s="194"/>
      <c r="IG154" s="194"/>
      <c r="IH154" s="194"/>
      <c r="II154" s="194"/>
    </row>
    <row r="155" spans="1:243" x14ac:dyDescent="0.2">
      <c r="A155" s="194"/>
      <c r="B155" s="195"/>
      <c r="C155" s="1"/>
      <c r="D155" s="1"/>
      <c r="E155" s="1"/>
      <c r="F155" s="1"/>
      <c r="G155" s="1"/>
      <c r="H155" s="1"/>
      <c r="I155" s="1"/>
      <c r="J155" s="1"/>
      <c r="K155" s="1"/>
      <c r="L155" s="1"/>
      <c r="M155" s="1"/>
      <c r="N155" s="1"/>
      <c r="O155" s="1"/>
      <c r="P155" s="194"/>
      <c r="Q155" s="194"/>
      <c r="R155" s="194"/>
      <c r="S155" s="194"/>
      <c r="T155" s="194"/>
      <c r="U155" s="194"/>
      <c r="V155" s="194"/>
      <c r="W155" s="194"/>
      <c r="X155" s="194"/>
      <c r="Y155" s="194"/>
      <c r="Z155" s="194"/>
      <c r="AA155" s="194"/>
      <c r="AB155" s="194"/>
      <c r="AC155" s="194"/>
      <c r="AD155" s="194"/>
      <c r="AE155" s="194"/>
      <c r="AF155" s="196"/>
      <c r="AG155" s="194"/>
      <c r="AH155" s="194"/>
      <c r="AI155" s="194"/>
      <c r="AJ155" s="194"/>
      <c r="AK155" s="194"/>
      <c r="AL155" s="194"/>
      <c r="AM155" s="194"/>
      <c r="AN155" s="194"/>
      <c r="AO155" s="194"/>
      <c r="AP155" s="194"/>
      <c r="AQ155" s="194"/>
      <c r="AR155" s="194"/>
      <c r="AS155" s="194"/>
      <c r="AT155" s="194"/>
      <c r="AU155" s="194"/>
      <c r="AV155" s="194"/>
      <c r="AW155" s="194"/>
      <c r="AX155" s="194"/>
      <c r="AY155" s="194"/>
      <c r="AZ155" s="194"/>
      <c r="BA155" s="194"/>
      <c r="BB155" s="194"/>
      <c r="BC155" s="194"/>
      <c r="BD155" s="194"/>
      <c r="BE155" s="194"/>
      <c r="BF155" s="194"/>
      <c r="BG155" s="194"/>
      <c r="BH155" s="194"/>
      <c r="BI155" s="194"/>
      <c r="BJ155" s="194"/>
      <c r="BK155" s="194"/>
      <c r="BL155" s="194"/>
      <c r="BM155" s="194"/>
      <c r="BN155" s="194"/>
      <c r="BO155" s="194"/>
      <c r="BP155" s="194"/>
      <c r="BQ155" s="194"/>
      <c r="BR155" s="194"/>
      <c r="BS155" s="194"/>
      <c r="BT155" s="194"/>
      <c r="BU155" s="194"/>
      <c r="BV155" s="194"/>
      <c r="BW155" s="194"/>
      <c r="BX155" s="194"/>
      <c r="BY155" s="194"/>
      <c r="BZ155" s="194"/>
      <c r="CA155" s="194"/>
      <c r="CB155" s="194"/>
      <c r="CC155" s="194"/>
      <c r="CD155" s="194"/>
      <c r="CE155" s="194"/>
      <c r="CF155" s="194"/>
      <c r="CG155" s="194"/>
      <c r="CH155" s="194"/>
      <c r="CI155" s="194"/>
      <c r="CJ155" s="194"/>
      <c r="CK155" s="194"/>
      <c r="CL155" s="194"/>
      <c r="CM155" s="194"/>
      <c r="CN155" s="194"/>
      <c r="CO155" s="194"/>
      <c r="CP155" s="194"/>
      <c r="CQ155" s="194"/>
      <c r="CR155" s="194"/>
      <c r="CS155" s="194"/>
      <c r="CT155" s="194"/>
      <c r="CU155" s="194"/>
      <c r="CV155" s="194"/>
      <c r="CW155" s="194"/>
      <c r="CX155" s="194"/>
      <c r="CY155" s="194"/>
      <c r="CZ155" s="194"/>
      <c r="DA155" s="194"/>
      <c r="DB155" s="194"/>
      <c r="DC155" s="194"/>
      <c r="DD155" s="194"/>
      <c r="DE155" s="194"/>
      <c r="DF155" s="194"/>
      <c r="DG155" s="194"/>
      <c r="DH155" s="194"/>
      <c r="DI155" s="194"/>
      <c r="DJ155" s="194"/>
      <c r="DK155" s="194"/>
      <c r="DL155" s="196"/>
      <c r="DM155" s="194"/>
      <c r="DN155" s="194"/>
      <c r="DO155" s="194"/>
      <c r="DP155" s="194"/>
      <c r="DQ155" s="194"/>
      <c r="DR155" s="194"/>
      <c r="DS155" s="194"/>
      <c r="DT155" s="194"/>
      <c r="DU155" s="194"/>
      <c r="DV155" s="194"/>
      <c r="DW155" s="194"/>
      <c r="DX155" s="194"/>
      <c r="DY155" s="194"/>
      <c r="DZ155" s="194"/>
      <c r="EA155" s="194"/>
      <c r="EB155" s="194"/>
      <c r="EC155" s="194"/>
      <c r="ED155" s="194"/>
      <c r="EE155" s="194"/>
      <c r="EF155" s="194"/>
      <c r="EG155" s="194"/>
      <c r="EH155" s="194"/>
      <c r="EI155" s="194"/>
      <c r="EJ155" s="194"/>
      <c r="EK155" s="194"/>
      <c r="EL155" s="194"/>
      <c r="EM155" s="194"/>
      <c r="EN155" s="194"/>
      <c r="EO155" s="194"/>
      <c r="EP155" s="194"/>
      <c r="EQ155" s="194"/>
      <c r="ER155" s="194"/>
      <c r="ES155" s="1"/>
      <c r="ET155" s="196"/>
      <c r="EU155" s="194"/>
      <c r="EV155" s="194"/>
      <c r="EW155" s="194"/>
      <c r="EX155" s="194"/>
      <c r="EY155" s="194"/>
      <c r="EZ155" s="194"/>
      <c r="FA155" s="194"/>
      <c r="FB155" s="194"/>
      <c r="FC155" s="194"/>
      <c r="FD155" s="194"/>
      <c r="FE155" s="194"/>
      <c r="FF155" s="194"/>
      <c r="FG155" s="194"/>
      <c r="FH155" s="194"/>
      <c r="FI155" s="194"/>
      <c r="FJ155" s="194"/>
      <c r="FK155" s="194"/>
      <c r="FL155" s="194"/>
      <c r="FM155" s="194"/>
      <c r="FN155" s="194"/>
      <c r="FO155" s="194"/>
      <c r="FP155" s="194"/>
      <c r="FQ155" s="194"/>
      <c r="FR155" s="194"/>
      <c r="FS155" s="194"/>
      <c r="FT155" s="194"/>
      <c r="FU155" s="194"/>
      <c r="FV155" s="194"/>
      <c r="FW155" s="194"/>
      <c r="FX155" s="194"/>
      <c r="FY155" s="194"/>
      <c r="FZ155" s="1"/>
      <c r="GA155" s="196"/>
      <c r="GW155" s="1"/>
      <c r="GX155" s="196"/>
      <c r="HE155" s="1"/>
      <c r="HF155" s="196"/>
      <c r="HO155" s="1"/>
      <c r="HP155" s="196"/>
      <c r="HX155" s="1"/>
      <c r="HY155" s="196"/>
      <c r="HZ155" s="1"/>
      <c r="IA155" s="196"/>
      <c r="IB155" s="1"/>
      <c r="IC155" s="196"/>
      <c r="IF155" s="194"/>
      <c r="IG155" s="194"/>
      <c r="II155" s="194"/>
    </row>
    <row r="156" spans="1:243" x14ac:dyDescent="0.2">
      <c r="A156" s="194"/>
      <c r="B156" s="195"/>
      <c r="C156" s="1"/>
      <c r="D156" s="1"/>
      <c r="E156" s="1"/>
      <c r="F156" s="1"/>
      <c r="G156" s="1"/>
      <c r="H156" s="1"/>
      <c r="I156" s="1"/>
      <c r="J156" s="1"/>
      <c r="K156" s="1"/>
      <c r="L156" s="1"/>
      <c r="M156" s="1"/>
      <c r="N156" s="1"/>
      <c r="O156" s="1"/>
      <c r="P156" s="194"/>
      <c r="Q156" s="194"/>
      <c r="R156" s="194"/>
      <c r="S156" s="194"/>
      <c r="W156" s="194"/>
      <c r="AB156" s="194"/>
      <c r="AC156" s="194"/>
      <c r="AD156" s="194"/>
      <c r="AE156" s="194"/>
      <c r="AF156" s="196"/>
      <c r="AG156" s="194"/>
      <c r="AH156" s="194"/>
      <c r="AI156" s="194"/>
      <c r="AJ156" s="194"/>
      <c r="AK156" s="194"/>
      <c r="AL156" s="194"/>
      <c r="AM156" s="194"/>
      <c r="AN156" s="194"/>
      <c r="AO156" s="194"/>
      <c r="AP156" s="194"/>
      <c r="AQ156" s="194"/>
      <c r="AR156" s="194"/>
      <c r="AS156" s="194"/>
      <c r="AT156" s="194"/>
      <c r="AU156" s="194"/>
      <c r="AV156" s="194"/>
      <c r="AW156" s="194"/>
      <c r="AX156" s="194"/>
      <c r="AY156" s="194"/>
      <c r="AZ156" s="194"/>
      <c r="BA156" s="194"/>
      <c r="BF156" s="194"/>
      <c r="BG156" s="194"/>
      <c r="BX156" s="194"/>
      <c r="BY156" s="194"/>
      <c r="CA156" s="194"/>
      <c r="CC156" s="194"/>
      <c r="CG156" s="194"/>
      <c r="CI156" s="194"/>
      <c r="CJ156" s="194"/>
      <c r="CK156" s="194"/>
      <c r="CO156" s="194"/>
      <c r="CQ156" s="194"/>
      <c r="CS156" s="194"/>
      <c r="CX156" s="194"/>
      <c r="DB156" s="194"/>
      <c r="DG156" s="194"/>
      <c r="DK156" s="194"/>
      <c r="DL156" s="196"/>
      <c r="DM156" s="194"/>
      <c r="DN156" s="194"/>
      <c r="DO156" s="194"/>
      <c r="DP156" s="194"/>
      <c r="DQ156" s="194"/>
      <c r="DR156" s="194"/>
      <c r="DS156" s="194"/>
      <c r="DT156" s="194"/>
      <c r="DU156" s="194"/>
      <c r="DV156" s="194"/>
      <c r="DW156" s="194"/>
      <c r="DX156" s="194"/>
      <c r="DY156" s="194"/>
      <c r="DZ156" s="194"/>
      <c r="EA156" s="194"/>
      <c r="EB156" s="194"/>
      <c r="EC156" s="194"/>
      <c r="ED156" s="194"/>
      <c r="EE156" s="194"/>
      <c r="EF156" s="194"/>
      <c r="EG156" s="194"/>
      <c r="EH156" s="194"/>
      <c r="EI156" s="194"/>
      <c r="EJ156" s="194"/>
      <c r="EK156" s="194"/>
      <c r="EL156" s="194"/>
      <c r="EM156" s="194"/>
      <c r="EN156" s="194"/>
      <c r="EO156" s="194"/>
      <c r="EP156" s="194"/>
      <c r="EQ156" s="194"/>
      <c r="ER156" s="194"/>
      <c r="ES156" s="1"/>
      <c r="ET156" s="196"/>
      <c r="EV156" s="194"/>
      <c r="EW156" s="194"/>
      <c r="EX156" s="194"/>
      <c r="EY156" s="194"/>
      <c r="EZ156" s="194"/>
      <c r="FA156" s="194"/>
      <c r="FB156" s="194"/>
      <c r="FC156" s="194"/>
      <c r="FD156" s="194"/>
      <c r="FE156" s="194"/>
      <c r="FF156" s="194"/>
      <c r="FG156" s="194"/>
      <c r="FH156" s="194"/>
      <c r="FI156" s="194"/>
      <c r="FJ156" s="194"/>
      <c r="FK156" s="194"/>
      <c r="FL156" s="194"/>
      <c r="FM156" s="194"/>
      <c r="FN156" s="194"/>
      <c r="FO156" s="194"/>
      <c r="FP156" s="194"/>
      <c r="FQ156" s="194"/>
      <c r="FY156" s="194"/>
      <c r="FZ156" s="1"/>
      <c r="GA156" s="196"/>
      <c r="GY156" s="1"/>
      <c r="GZ156" s="196"/>
      <c r="HA156" s="1"/>
      <c r="HB156" s="196"/>
      <c r="HO156" s="1"/>
      <c r="HP156" s="196"/>
      <c r="HZ156" s="1"/>
      <c r="IA156" s="196"/>
      <c r="IF156" s="194"/>
      <c r="IG156" s="194"/>
      <c r="IH156" s="194"/>
      <c r="II156" s="194"/>
    </row>
    <row r="157" spans="1:243" x14ac:dyDescent="0.2">
      <c r="A157" s="194"/>
      <c r="B157" s="195"/>
      <c r="C157" s="1"/>
      <c r="D157" s="1"/>
      <c r="E157" s="1"/>
      <c r="F157" s="1"/>
      <c r="G157" s="1"/>
      <c r="H157" s="1"/>
      <c r="I157" s="1"/>
      <c r="J157" s="1"/>
      <c r="K157" s="1"/>
      <c r="L157" s="1"/>
      <c r="M157" s="1"/>
      <c r="N157" s="1"/>
      <c r="O157" s="1"/>
      <c r="P157" s="194"/>
      <c r="Q157" s="194"/>
      <c r="R157" s="194"/>
      <c r="S157" s="194"/>
      <c r="T157" s="194"/>
      <c r="U157" s="194"/>
      <c r="V157" s="194"/>
      <c r="W157" s="194"/>
      <c r="X157" s="194"/>
      <c r="Y157" s="194"/>
      <c r="Z157" s="194"/>
      <c r="AA157" s="194"/>
      <c r="AB157" s="194"/>
      <c r="AC157" s="194"/>
      <c r="AD157" s="194"/>
      <c r="AE157" s="194"/>
      <c r="AF157" s="196"/>
      <c r="AG157" s="194"/>
      <c r="AH157" s="194"/>
      <c r="AI157" s="194"/>
      <c r="AJ157" s="194"/>
      <c r="AK157" s="194"/>
      <c r="AL157" s="194"/>
      <c r="AM157" s="194"/>
      <c r="AN157" s="194"/>
      <c r="AO157" s="194"/>
      <c r="AP157" s="194"/>
      <c r="AQ157" s="194"/>
      <c r="AR157" s="194"/>
      <c r="AS157" s="194"/>
      <c r="AT157" s="194"/>
      <c r="AU157" s="194"/>
      <c r="AV157" s="194"/>
      <c r="AW157" s="194"/>
      <c r="AX157" s="194"/>
      <c r="AY157" s="194"/>
      <c r="AZ157" s="194"/>
      <c r="BA157" s="194"/>
      <c r="BB157" s="194"/>
      <c r="BC157" s="194"/>
      <c r="BD157" s="194"/>
      <c r="BE157" s="194"/>
      <c r="BF157" s="194"/>
      <c r="BG157" s="194"/>
      <c r="BH157" s="194"/>
      <c r="BI157" s="194"/>
      <c r="BJ157" s="194"/>
      <c r="BK157" s="194"/>
      <c r="BL157" s="194"/>
      <c r="BM157" s="194"/>
      <c r="BN157" s="194"/>
      <c r="BO157" s="194"/>
      <c r="BP157" s="194"/>
      <c r="BQ157" s="194"/>
      <c r="BR157" s="194"/>
      <c r="BS157" s="194"/>
      <c r="BT157" s="194"/>
      <c r="BU157" s="194"/>
      <c r="BV157" s="194"/>
      <c r="BW157" s="194"/>
      <c r="BX157" s="194"/>
      <c r="BY157" s="194"/>
      <c r="BZ157" s="194"/>
      <c r="CA157" s="194"/>
      <c r="CB157" s="194"/>
      <c r="CC157" s="194"/>
      <c r="CD157" s="194"/>
      <c r="CE157" s="194"/>
      <c r="CF157" s="194"/>
      <c r="CG157" s="194"/>
      <c r="CH157" s="194"/>
      <c r="CI157" s="194"/>
      <c r="CJ157" s="194"/>
      <c r="CK157" s="194"/>
      <c r="CL157" s="194"/>
      <c r="CM157" s="194"/>
      <c r="CN157" s="194"/>
      <c r="CO157" s="194"/>
      <c r="CP157" s="194"/>
      <c r="CQ157" s="194"/>
      <c r="CR157" s="194"/>
      <c r="CS157" s="194"/>
      <c r="CT157" s="194"/>
      <c r="CU157" s="194"/>
      <c r="CV157" s="194"/>
      <c r="CW157" s="194"/>
      <c r="CX157" s="194"/>
      <c r="CY157" s="194"/>
      <c r="CZ157" s="194"/>
      <c r="DA157" s="194"/>
      <c r="DB157" s="194"/>
      <c r="DC157" s="194"/>
      <c r="DD157" s="194"/>
      <c r="DE157" s="194"/>
      <c r="DF157" s="194"/>
      <c r="DG157" s="194"/>
      <c r="DH157" s="194"/>
      <c r="DI157" s="194"/>
      <c r="DJ157" s="194"/>
      <c r="DK157" s="194"/>
      <c r="DL157" s="196"/>
      <c r="DM157" s="194"/>
      <c r="DN157" s="194"/>
      <c r="DO157" s="194"/>
      <c r="DP157" s="194"/>
      <c r="DQ157" s="194"/>
      <c r="DR157" s="194"/>
      <c r="DS157" s="194"/>
      <c r="DT157" s="194"/>
      <c r="DU157" s="194"/>
      <c r="DV157" s="194"/>
      <c r="DW157" s="194"/>
      <c r="DX157" s="194"/>
      <c r="DY157" s="194"/>
      <c r="DZ157" s="194"/>
      <c r="EA157" s="194"/>
      <c r="EB157" s="194"/>
      <c r="EC157" s="194"/>
      <c r="ED157" s="194"/>
      <c r="EE157" s="194"/>
      <c r="EF157" s="194"/>
      <c r="EG157" s="194"/>
      <c r="EH157" s="194"/>
      <c r="EI157" s="194"/>
      <c r="EJ157" s="194"/>
      <c r="EK157" s="194"/>
      <c r="EL157" s="194"/>
      <c r="EM157" s="194"/>
      <c r="EN157" s="194"/>
      <c r="EO157" s="194"/>
      <c r="EP157" s="194"/>
      <c r="EQ157" s="194"/>
      <c r="ER157" s="194"/>
      <c r="ES157" s="1"/>
      <c r="ET157" s="196"/>
      <c r="EV157" s="194"/>
      <c r="EW157" s="194"/>
      <c r="EX157" s="194"/>
      <c r="EY157" s="194"/>
      <c r="EZ157" s="194"/>
      <c r="FA157" s="194"/>
      <c r="FB157" s="194"/>
      <c r="FC157" s="194"/>
      <c r="FD157" s="194"/>
      <c r="FE157" s="194"/>
      <c r="FF157" s="194"/>
      <c r="FG157" s="194"/>
      <c r="FH157" s="194"/>
      <c r="FI157" s="194"/>
      <c r="FJ157" s="194"/>
      <c r="FK157" s="194"/>
      <c r="FL157" s="194"/>
      <c r="FM157" s="194"/>
      <c r="FN157" s="194"/>
      <c r="FO157" s="194"/>
      <c r="FP157" s="194"/>
      <c r="FQ157" s="194"/>
      <c r="FR157" s="194"/>
      <c r="FS157" s="194"/>
      <c r="FT157" s="194"/>
      <c r="FU157" s="194"/>
      <c r="FV157" s="194"/>
      <c r="FW157" s="194"/>
      <c r="FX157" s="194"/>
      <c r="FY157" s="194"/>
      <c r="FZ157" s="1"/>
      <c r="GA157" s="196"/>
      <c r="GW157" s="1"/>
      <c r="GX157" s="196"/>
      <c r="HE157" s="1"/>
      <c r="HF157" s="196"/>
      <c r="HO157" s="1"/>
      <c r="HP157" s="196"/>
    </row>
    <row r="158" spans="1:243" x14ac:dyDescent="0.2">
      <c r="A158" s="194"/>
      <c r="B158" s="195"/>
      <c r="C158" s="1"/>
      <c r="D158" s="1"/>
      <c r="E158" s="1"/>
      <c r="F158" s="1"/>
      <c r="G158" s="1"/>
      <c r="H158" s="1"/>
      <c r="I158" s="1"/>
      <c r="J158" s="1"/>
      <c r="K158" s="1"/>
      <c r="L158" s="1"/>
      <c r="M158" s="1"/>
      <c r="N158" s="1"/>
      <c r="O158" s="1"/>
      <c r="P158" s="194"/>
      <c r="Q158" s="194"/>
      <c r="R158" s="194"/>
      <c r="S158" s="194"/>
      <c r="T158" s="194"/>
      <c r="U158" s="194"/>
      <c r="V158" s="194"/>
      <c r="W158" s="194"/>
      <c r="X158" s="194"/>
      <c r="Y158" s="194"/>
      <c r="Z158" s="194"/>
      <c r="AA158" s="194"/>
      <c r="AB158" s="194"/>
      <c r="AC158" s="194"/>
      <c r="AD158" s="194"/>
      <c r="AE158" s="194"/>
      <c r="AF158" s="196"/>
      <c r="AG158" s="194"/>
      <c r="AH158" s="194"/>
      <c r="AI158" s="194"/>
      <c r="AJ158" s="194"/>
      <c r="AK158" s="194"/>
      <c r="AL158" s="194"/>
      <c r="AM158" s="194"/>
      <c r="AN158" s="194"/>
      <c r="AO158" s="194"/>
      <c r="AP158" s="194"/>
      <c r="AQ158" s="194"/>
      <c r="AR158" s="194"/>
      <c r="AS158" s="194"/>
      <c r="AT158" s="194"/>
      <c r="AU158" s="194"/>
      <c r="AV158" s="194"/>
      <c r="AW158" s="194"/>
      <c r="AX158" s="194"/>
      <c r="AY158" s="194"/>
      <c r="AZ158" s="194"/>
      <c r="BA158" s="194"/>
      <c r="BB158" s="194"/>
      <c r="BC158" s="194"/>
      <c r="BD158" s="194"/>
      <c r="BE158" s="194"/>
      <c r="BF158" s="194"/>
      <c r="BG158" s="194"/>
      <c r="BH158" s="194"/>
      <c r="BI158" s="194"/>
      <c r="BJ158" s="194"/>
      <c r="BK158" s="194"/>
      <c r="BL158" s="194"/>
      <c r="BM158" s="194"/>
      <c r="BN158" s="194"/>
      <c r="BO158" s="194"/>
      <c r="BP158" s="194"/>
      <c r="BQ158" s="194"/>
      <c r="BR158" s="194"/>
      <c r="BS158" s="194"/>
      <c r="BT158" s="194"/>
      <c r="BU158" s="194"/>
      <c r="BV158" s="194"/>
      <c r="BW158" s="194"/>
      <c r="BX158" s="194"/>
      <c r="BY158" s="194"/>
      <c r="BZ158" s="194"/>
      <c r="CA158" s="194"/>
      <c r="CB158" s="194"/>
      <c r="CC158" s="194"/>
      <c r="CD158" s="194"/>
      <c r="CE158" s="194"/>
      <c r="CF158" s="194"/>
      <c r="CG158" s="194"/>
      <c r="CH158" s="194"/>
      <c r="CI158" s="194"/>
      <c r="CJ158" s="194"/>
      <c r="CK158" s="194"/>
      <c r="CL158" s="194"/>
      <c r="CM158" s="194"/>
      <c r="CN158" s="194"/>
      <c r="CO158" s="194"/>
      <c r="CP158" s="194"/>
      <c r="CQ158" s="194"/>
      <c r="CR158" s="194"/>
      <c r="CS158" s="194"/>
      <c r="CT158" s="194"/>
      <c r="CU158" s="194"/>
      <c r="CV158" s="194"/>
      <c r="CW158" s="194"/>
      <c r="CX158" s="194"/>
      <c r="CY158" s="194"/>
      <c r="CZ158" s="194"/>
      <c r="DA158" s="194"/>
      <c r="DB158" s="194"/>
      <c r="DC158" s="194"/>
      <c r="DD158" s="194"/>
      <c r="DE158" s="194"/>
      <c r="DF158" s="194"/>
      <c r="DG158" s="194"/>
      <c r="DH158" s="194"/>
      <c r="DI158" s="194"/>
      <c r="DJ158" s="194"/>
      <c r="DK158" s="194"/>
      <c r="DL158" s="196"/>
      <c r="DM158" s="194"/>
      <c r="DN158" s="194"/>
      <c r="DO158" s="194"/>
      <c r="DP158" s="194"/>
      <c r="DQ158" s="194"/>
      <c r="DR158" s="194"/>
      <c r="DS158" s="194"/>
      <c r="DT158" s="194"/>
      <c r="DU158" s="194"/>
      <c r="DV158" s="194"/>
      <c r="DW158" s="194"/>
      <c r="DX158" s="194"/>
      <c r="DY158" s="194"/>
      <c r="DZ158" s="194"/>
      <c r="EA158" s="194"/>
      <c r="EB158" s="194"/>
      <c r="EC158" s="194"/>
      <c r="ED158" s="194"/>
      <c r="EE158" s="194"/>
      <c r="EF158" s="194"/>
      <c r="EG158" s="194"/>
      <c r="EH158" s="194"/>
      <c r="EI158" s="194"/>
      <c r="EJ158" s="194"/>
      <c r="EK158" s="194"/>
      <c r="EL158" s="194"/>
      <c r="EM158" s="194"/>
      <c r="EN158" s="194"/>
      <c r="EO158" s="194"/>
      <c r="EP158" s="194"/>
      <c r="EQ158" s="194"/>
      <c r="ER158" s="194"/>
      <c r="ES158" s="1"/>
      <c r="ET158" s="196"/>
      <c r="EV158" s="194"/>
      <c r="EW158" s="194"/>
      <c r="EX158" s="194"/>
      <c r="EY158" s="194"/>
      <c r="EZ158" s="194"/>
      <c r="FA158" s="194"/>
      <c r="FB158" s="194"/>
      <c r="FC158" s="194"/>
      <c r="FD158" s="194"/>
      <c r="FE158" s="194"/>
      <c r="FF158" s="194"/>
      <c r="FG158" s="194"/>
      <c r="FH158" s="194"/>
      <c r="FI158" s="194"/>
      <c r="FJ158" s="194"/>
      <c r="FK158" s="194"/>
      <c r="FL158" s="194"/>
      <c r="FM158" s="194"/>
      <c r="FN158" s="194"/>
      <c r="FO158" s="194"/>
      <c r="FP158" s="194"/>
      <c r="FQ158" s="194"/>
      <c r="FR158" s="194"/>
      <c r="FS158" s="194"/>
      <c r="FT158" s="194"/>
      <c r="FU158" s="194"/>
      <c r="FV158" s="194"/>
      <c r="FW158" s="194"/>
      <c r="FX158" s="194"/>
      <c r="FY158" s="194"/>
      <c r="FZ158" s="1"/>
      <c r="GA158" s="196"/>
      <c r="GW158" s="1"/>
      <c r="GX158" s="196"/>
      <c r="HA158" s="1"/>
      <c r="HB158" s="196"/>
      <c r="HE158" s="1"/>
      <c r="HF158" s="196"/>
      <c r="HG158" s="1"/>
      <c r="HH158" s="196"/>
      <c r="HI158" s="1"/>
      <c r="HJ158" s="196"/>
      <c r="HO158" s="1"/>
      <c r="HP158" s="196"/>
    </row>
    <row r="159" spans="1:243" x14ac:dyDescent="0.2">
      <c r="A159" s="194"/>
      <c r="B159" s="195"/>
      <c r="C159" s="1"/>
      <c r="D159" s="1"/>
      <c r="E159" s="1"/>
      <c r="F159" s="1"/>
      <c r="G159" s="1"/>
      <c r="H159" s="1"/>
      <c r="I159" s="1"/>
      <c r="K159" s="1"/>
      <c r="L159" s="1"/>
      <c r="M159" s="1"/>
      <c r="N159" s="1"/>
      <c r="O159" s="1"/>
      <c r="P159" s="194"/>
      <c r="Q159" s="194"/>
      <c r="R159" s="194"/>
      <c r="S159" s="194"/>
      <c r="X159" s="194"/>
      <c r="Y159" s="194"/>
      <c r="AB159" s="194"/>
      <c r="AC159" s="194"/>
      <c r="AD159" s="194"/>
      <c r="AE159" s="194"/>
      <c r="AF159" s="196"/>
      <c r="AG159" s="194"/>
      <c r="AH159" s="194"/>
      <c r="AI159" s="194"/>
      <c r="AJ159" s="194"/>
      <c r="AK159" s="194"/>
      <c r="AL159" s="194"/>
      <c r="AM159" s="194"/>
      <c r="AN159" s="194"/>
      <c r="AO159" s="194"/>
      <c r="AP159" s="194"/>
      <c r="AQ159" s="194"/>
      <c r="AR159" s="194"/>
      <c r="AS159" s="194"/>
      <c r="AT159" s="194"/>
      <c r="AU159" s="194"/>
      <c r="AV159" s="194"/>
      <c r="AW159" s="194"/>
      <c r="AX159" s="194"/>
      <c r="AY159" s="194"/>
      <c r="AZ159" s="194"/>
      <c r="BA159" s="194"/>
      <c r="BB159" s="194"/>
      <c r="BC159" s="194"/>
      <c r="BD159" s="194"/>
      <c r="BE159" s="194"/>
      <c r="BF159" s="194"/>
      <c r="BG159" s="194"/>
      <c r="BH159" s="194"/>
      <c r="BX159" s="194"/>
      <c r="BY159" s="194"/>
      <c r="BZ159" s="194"/>
      <c r="CA159" s="194"/>
      <c r="CB159" s="194"/>
      <c r="CC159" s="194"/>
      <c r="CD159" s="194"/>
      <c r="CE159" s="194"/>
      <c r="CF159" s="194"/>
      <c r="CG159" s="194"/>
      <c r="CH159" s="194"/>
      <c r="CI159" s="194"/>
      <c r="CJ159" s="194"/>
      <c r="CK159" s="194"/>
      <c r="CL159" s="194"/>
      <c r="CM159" s="194"/>
      <c r="CN159" s="194"/>
      <c r="CO159" s="194"/>
      <c r="CP159" s="194"/>
      <c r="CQ159" s="194"/>
      <c r="CS159" s="194"/>
      <c r="CX159" s="194"/>
      <c r="CY159" s="194"/>
      <c r="DB159" s="194"/>
      <c r="DG159" s="194"/>
      <c r="DH159" s="194"/>
      <c r="DK159" s="194"/>
      <c r="DL159" s="196"/>
      <c r="DM159" s="194"/>
      <c r="DN159" s="194"/>
      <c r="DO159" s="194"/>
      <c r="DP159" s="194"/>
      <c r="DQ159" s="194"/>
      <c r="DR159" s="194"/>
      <c r="DS159" s="194"/>
      <c r="DT159" s="194"/>
      <c r="DU159" s="194"/>
      <c r="DV159" s="194"/>
      <c r="DW159" s="194"/>
      <c r="DX159" s="194"/>
      <c r="DY159" s="194"/>
      <c r="DZ159" s="194"/>
      <c r="EA159" s="194"/>
      <c r="EB159" s="194"/>
      <c r="EC159" s="194"/>
      <c r="ED159" s="194"/>
      <c r="EE159" s="194"/>
      <c r="EF159" s="194"/>
      <c r="EG159" s="194"/>
      <c r="EH159" s="194"/>
      <c r="EI159" s="194"/>
      <c r="EJ159" s="194"/>
      <c r="EK159" s="194"/>
      <c r="EL159" s="194"/>
      <c r="EM159" s="194"/>
      <c r="EN159" s="194"/>
      <c r="EO159" s="194"/>
      <c r="EP159" s="194"/>
      <c r="EQ159" s="194"/>
      <c r="ER159" s="194"/>
      <c r="ES159" s="1"/>
      <c r="ET159" s="196"/>
      <c r="EU159" s="194"/>
      <c r="EV159" s="194"/>
      <c r="EW159" s="194"/>
      <c r="EX159" s="194"/>
      <c r="EY159" s="194"/>
      <c r="EZ159" s="194"/>
      <c r="FA159" s="194"/>
      <c r="FD159" s="194"/>
      <c r="FE159" s="194"/>
      <c r="FF159" s="194"/>
      <c r="FG159" s="194"/>
      <c r="FH159" s="194"/>
      <c r="FI159" s="194"/>
      <c r="FJ159" s="194"/>
      <c r="FM159" s="194"/>
      <c r="FO159" s="194"/>
      <c r="FQ159" s="194"/>
      <c r="FR159" s="194"/>
      <c r="FS159" s="194"/>
      <c r="FT159" s="194"/>
      <c r="FU159" s="194"/>
      <c r="FV159" s="194"/>
      <c r="FW159" s="194"/>
      <c r="FX159" s="194"/>
      <c r="FY159" s="194"/>
      <c r="FZ159" s="1"/>
      <c r="GA159" s="196"/>
      <c r="GW159" s="1"/>
      <c r="GX159" s="196"/>
      <c r="HG159" s="1"/>
      <c r="HH159" s="196"/>
      <c r="HO159" s="1"/>
      <c r="HP159" s="196"/>
    </row>
    <row r="160" spans="1:243" x14ac:dyDescent="0.2">
      <c r="A160" s="194"/>
      <c r="B160" s="195"/>
      <c r="C160" s="1"/>
      <c r="D160" s="1"/>
      <c r="E160" s="1"/>
      <c r="F160" s="1"/>
      <c r="G160" s="1"/>
      <c r="H160" s="1"/>
      <c r="I160" s="1"/>
      <c r="J160" s="1"/>
      <c r="K160" s="1"/>
      <c r="L160" s="1"/>
      <c r="M160" s="1"/>
      <c r="N160" s="1"/>
      <c r="O160" s="1"/>
      <c r="P160" s="194"/>
      <c r="Q160" s="194"/>
      <c r="R160" s="194"/>
      <c r="S160" s="194"/>
      <c r="X160" s="194"/>
      <c r="AB160" s="194"/>
      <c r="AC160" s="194"/>
      <c r="AD160" s="194"/>
      <c r="AE160" s="194"/>
      <c r="AF160" s="196"/>
      <c r="AG160" s="194"/>
      <c r="AH160" s="194"/>
      <c r="AI160" s="194"/>
      <c r="AJ160" s="194"/>
      <c r="AK160" s="194"/>
      <c r="AL160" s="194"/>
      <c r="AM160" s="194"/>
      <c r="AN160" s="194"/>
      <c r="AO160" s="194"/>
      <c r="AP160" s="194"/>
      <c r="AQ160" s="194"/>
      <c r="AR160" s="194"/>
      <c r="AS160" s="194"/>
      <c r="AT160" s="194"/>
      <c r="AU160" s="194"/>
      <c r="AV160" s="194"/>
      <c r="AW160" s="194"/>
      <c r="AX160" s="194"/>
      <c r="AY160" s="194"/>
      <c r="AZ160" s="194"/>
      <c r="BA160" s="194"/>
      <c r="BB160" s="194"/>
      <c r="BC160" s="194"/>
      <c r="BD160" s="194"/>
      <c r="BE160" s="194"/>
      <c r="BF160" s="194"/>
      <c r="BG160" s="194"/>
      <c r="BH160" s="194"/>
      <c r="BV160" s="194"/>
      <c r="BX160" s="194"/>
      <c r="BY160" s="194"/>
      <c r="BZ160" s="194"/>
      <c r="CA160" s="194"/>
      <c r="CB160" s="194"/>
      <c r="CC160" s="194"/>
      <c r="CD160" s="194"/>
      <c r="CE160" s="194"/>
      <c r="CF160" s="194"/>
      <c r="CG160" s="194"/>
      <c r="CH160" s="194"/>
      <c r="CI160" s="194"/>
      <c r="CJ160" s="194"/>
      <c r="CK160" s="194"/>
      <c r="CL160" s="194"/>
      <c r="CM160" s="194"/>
      <c r="CN160" s="194"/>
      <c r="CO160" s="194"/>
      <c r="CP160" s="194"/>
      <c r="CQ160" s="194"/>
      <c r="CR160" s="194"/>
      <c r="CS160" s="194"/>
      <c r="CT160" s="194"/>
      <c r="CU160" s="194"/>
      <c r="CV160" s="194"/>
      <c r="CW160" s="194"/>
      <c r="CX160" s="194"/>
      <c r="CY160" s="194"/>
      <c r="CZ160" s="194"/>
      <c r="DB160" s="194"/>
      <c r="DC160" s="194"/>
      <c r="DD160" s="194"/>
      <c r="DE160" s="194"/>
      <c r="DF160" s="194"/>
      <c r="DG160" s="194"/>
      <c r="DH160" s="194"/>
      <c r="DI160" s="194"/>
      <c r="DJ160" s="194"/>
      <c r="DK160" s="194"/>
      <c r="DL160" s="196"/>
      <c r="DM160" s="194"/>
      <c r="DN160" s="194"/>
      <c r="DO160" s="194"/>
      <c r="DP160" s="194"/>
      <c r="DQ160" s="194"/>
      <c r="DR160" s="194"/>
      <c r="DS160" s="194"/>
      <c r="DT160" s="194"/>
      <c r="DU160" s="194"/>
      <c r="DV160" s="194"/>
      <c r="DW160" s="194"/>
      <c r="DX160" s="194"/>
      <c r="DY160" s="194"/>
      <c r="DZ160" s="194"/>
      <c r="EA160" s="194"/>
      <c r="EB160" s="194"/>
      <c r="EC160" s="194"/>
      <c r="ED160" s="194"/>
      <c r="EE160" s="194"/>
      <c r="EF160" s="194"/>
      <c r="EG160" s="194"/>
      <c r="EH160" s="194"/>
      <c r="EI160" s="194"/>
      <c r="EJ160" s="194"/>
      <c r="EK160" s="194"/>
      <c r="EL160" s="194"/>
      <c r="EM160" s="194"/>
      <c r="EN160" s="194"/>
      <c r="EO160" s="194"/>
      <c r="EP160" s="194"/>
      <c r="EQ160" s="194"/>
      <c r="ER160" s="194"/>
      <c r="ES160" s="1"/>
      <c r="ET160" s="196"/>
      <c r="EU160" s="194"/>
      <c r="EV160" s="194"/>
      <c r="EW160" s="194"/>
      <c r="EX160" s="194"/>
      <c r="EY160" s="194"/>
      <c r="EZ160" s="194"/>
      <c r="FA160" s="194"/>
      <c r="FB160" s="194"/>
      <c r="FC160" s="194"/>
      <c r="FD160" s="194"/>
      <c r="FE160" s="194"/>
      <c r="FF160" s="194"/>
      <c r="FG160" s="194"/>
      <c r="FH160" s="194"/>
      <c r="FI160" s="194"/>
      <c r="FJ160" s="194"/>
      <c r="FK160" s="194"/>
      <c r="FL160" s="194"/>
      <c r="FM160" s="194"/>
      <c r="FN160" s="194"/>
      <c r="FO160" s="194"/>
      <c r="FP160" s="194"/>
      <c r="FQ160" s="194"/>
      <c r="FR160" s="194"/>
      <c r="FS160" s="194"/>
      <c r="FT160" s="194"/>
      <c r="FU160" s="194"/>
      <c r="FV160" s="194"/>
      <c r="FW160" s="194"/>
      <c r="FX160" s="194"/>
      <c r="FY160" s="194"/>
      <c r="FZ160" s="1"/>
      <c r="GA160" s="196"/>
      <c r="GQ160" s="1"/>
      <c r="GR160" s="196"/>
      <c r="HI160" s="1"/>
      <c r="HJ160" s="196"/>
      <c r="HO160" s="1"/>
      <c r="HP160" s="196"/>
      <c r="HQ160" s="194"/>
      <c r="HR160" s="194"/>
      <c r="HS160" s="194"/>
      <c r="HT160" s="194"/>
      <c r="HU160" s="1"/>
      <c r="IB160" s="1"/>
      <c r="IC160" s="196"/>
      <c r="IF160" s="194"/>
      <c r="IG160" s="194"/>
      <c r="IH160" s="194"/>
      <c r="II160" s="194"/>
    </row>
  </sheetData>
  <phoneticPr fontId="1" type="noConversion"/>
  <pageMargins left="0.75" right="0.75" top="1" bottom="1" header="0.5" footer="0.5"/>
  <pageSetup paperSize="9" firstPageNumber="0" fitToWidth="0" fitToHeight="0" pageOrder="overThenDown"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81"/>
  <sheetViews>
    <sheetView tabSelected="1" topLeftCell="B1" zoomScale="115" zoomScaleNormal="115" workbookViewId="0">
      <selection activeCell="K67" sqref="K67"/>
    </sheetView>
  </sheetViews>
  <sheetFormatPr defaultRowHeight="12.75" x14ac:dyDescent="0.2"/>
  <cols>
    <col min="1" max="1" width="2.5703125" customWidth="1"/>
    <col min="2" max="2" width="3.5703125" style="3" customWidth="1"/>
    <col min="3" max="3" width="30.42578125" style="2" customWidth="1"/>
    <col min="4" max="4" width="10.28515625" style="2" customWidth="1"/>
    <col min="5" max="5" width="11.28515625" style="2" customWidth="1"/>
    <col min="6" max="6" width="11.42578125" style="3" customWidth="1"/>
    <col min="7" max="7" width="0.42578125" style="3" customWidth="1"/>
    <col min="8" max="8" width="3.7109375" style="18" customWidth="1"/>
    <col min="9" max="9" width="15.7109375" customWidth="1"/>
    <col min="10" max="10" width="20.5703125" customWidth="1"/>
    <col min="11" max="11" width="10.5703125" customWidth="1"/>
    <col min="12" max="12" width="7" customWidth="1"/>
    <col min="13" max="13" width="2.42578125" customWidth="1"/>
    <col min="14" max="14" width="9.42578125" customWidth="1"/>
    <col min="15" max="15" width="16.42578125" customWidth="1"/>
    <col min="16" max="16" width="6.5703125" customWidth="1"/>
    <col min="17" max="17" width="11.28515625" customWidth="1"/>
    <col min="18" max="18" width="12.85546875" customWidth="1"/>
    <col min="19" max="19" width="10" customWidth="1"/>
  </cols>
  <sheetData>
    <row r="1" spans="2:20" ht="21" x14ac:dyDescent="0.35">
      <c r="B1" s="256" t="str">
        <f>Results!F1</f>
        <v>2019-2020 APR 2-Pager + Infographic</v>
      </c>
      <c r="C1" s="257"/>
      <c r="D1" s="257"/>
      <c r="E1" s="257"/>
      <c r="F1" s="257"/>
      <c r="G1" s="257"/>
      <c r="H1" s="257"/>
      <c r="I1" s="257"/>
      <c r="J1" s="257"/>
      <c r="K1" s="257"/>
      <c r="L1" s="257"/>
      <c r="M1" s="257"/>
      <c r="N1" s="257"/>
      <c r="O1" s="257"/>
      <c r="P1" s="258"/>
      <c r="R1" s="7"/>
    </row>
    <row r="2" spans="2:20" ht="18.75" x14ac:dyDescent="0.3">
      <c r="B2" s="259" t="s">
        <v>145</v>
      </c>
      <c r="C2" s="260"/>
      <c r="D2" s="260"/>
      <c r="E2" s="260"/>
      <c r="F2" s="260"/>
      <c r="G2" s="260"/>
      <c r="H2" s="260"/>
      <c r="I2" s="260"/>
      <c r="J2" s="260"/>
      <c r="K2" s="260"/>
      <c r="L2" s="260"/>
      <c r="M2" s="260"/>
      <c r="N2" s="260"/>
      <c r="O2" s="260"/>
      <c r="P2" s="261"/>
      <c r="R2" s="7"/>
      <c r="S2" s="161"/>
      <c r="T2" s="7"/>
    </row>
    <row r="3" spans="2:20" ht="30" customHeight="1" x14ac:dyDescent="0.3">
      <c r="B3" s="262" t="s">
        <v>14</v>
      </c>
      <c r="C3" s="263"/>
      <c r="D3" s="263"/>
      <c r="E3" s="263"/>
      <c r="F3" s="263"/>
      <c r="G3" s="263"/>
      <c r="H3" s="263"/>
      <c r="I3" s="263"/>
      <c r="J3" s="263"/>
      <c r="K3" s="263"/>
      <c r="L3" s="263"/>
      <c r="M3" s="263"/>
      <c r="N3" s="263"/>
      <c r="O3" s="263"/>
      <c r="P3" s="264"/>
      <c r="R3" s="7"/>
      <c r="S3" s="161"/>
      <c r="T3" s="7"/>
    </row>
    <row r="4" spans="2:20" ht="99.75" customHeight="1" x14ac:dyDescent="0.2">
      <c r="B4" s="278" t="s">
        <v>63</v>
      </c>
      <c r="C4" s="279"/>
      <c r="D4" s="279"/>
      <c r="E4" s="279"/>
      <c r="F4" s="279"/>
      <c r="G4" s="279"/>
      <c r="H4" s="279"/>
      <c r="I4" s="279"/>
      <c r="J4" s="279"/>
      <c r="K4" s="279"/>
      <c r="L4" s="279"/>
      <c r="M4" s="279"/>
      <c r="N4" s="279"/>
      <c r="O4" s="279"/>
      <c r="P4" s="280"/>
      <c r="R4" s="7"/>
      <c r="S4" s="161"/>
      <c r="T4" s="7"/>
    </row>
    <row r="5" spans="2:20" ht="2.25" customHeight="1" x14ac:dyDescent="0.2">
      <c r="B5" s="192"/>
      <c r="C5" s="4"/>
      <c r="D5" s="4"/>
      <c r="E5" s="4"/>
      <c r="F5" s="4"/>
      <c r="G5" s="4"/>
      <c r="H5" s="4"/>
      <c r="I5" s="4"/>
      <c r="J5" s="4"/>
      <c r="K5" s="4"/>
      <c r="L5" s="4"/>
      <c r="M5" s="4"/>
      <c r="N5" s="4"/>
      <c r="O5" s="4"/>
      <c r="P5" s="193"/>
    </row>
    <row r="6" spans="2:20" ht="21" customHeight="1" x14ac:dyDescent="0.25">
      <c r="B6" s="281" t="s">
        <v>36</v>
      </c>
      <c r="C6" s="282"/>
      <c r="D6" s="282"/>
      <c r="E6" s="282"/>
      <c r="F6" s="116">
        <f>COUNT(Results!A7:'Results'!A3500)</f>
        <v>44</v>
      </c>
      <c r="G6" s="116"/>
      <c r="H6" s="268" t="s">
        <v>142</v>
      </c>
      <c r="I6" s="268"/>
      <c r="J6" s="268"/>
      <c r="K6" s="268"/>
      <c r="L6" s="268"/>
      <c r="M6" s="268"/>
      <c r="N6" s="268"/>
      <c r="O6" s="218" t="str">
        <f>Results!I7</f>
        <v>SC</v>
      </c>
      <c r="P6" s="97"/>
      <c r="Q6" s="1"/>
    </row>
    <row r="7" spans="2:20" ht="17.25" customHeight="1" x14ac:dyDescent="0.25">
      <c r="B7" s="265" t="s">
        <v>220</v>
      </c>
      <c r="C7" s="266"/>
      <c r="D7" s="266"/>
      <c r="E7" s="266"/>
      <c r="F7" s="266"/>
      <c r="G7" s="266"/>
      <c r="H7" s="266"/>
      <c r="I7" s="266"/>
      <c r="J7" s="266"/>
      <c r="K7" s="266"/>
      <c r="L7" s="266"/>
      <c r="M7" s="266"/>
      <c r="N7" s="266"/>
      <c r="O7" s="266"/>
      <c r="P7" s="267"/>
      <c r="Q7" s="1"/>
    </row>
    <row r="8" spans="2:20" ht="3" customHeight="1" x14ac:dyDescent="0.25">
      <c r="B8" s="189"/>
      <c r="C8" s="8"/>
      <c r="D8" s="8"/>
      <c r="E8" s="8"/>
      <c r="F8" s="8"/>
      <c r="G8" s="8"/>
      <c r="H8" s="8"/>
      <c r="I8" s="8"/>
      <c r="J8" s="8"/>
      <c r="K8" s="8"/>
      <c r="L8" s="8"/>
      <c r="M8" s="8"/>
      <c r="N8" s="8"/>
      <c r="O8" s="8"/>
      <c r="P8" s="190"/>
      <c r="Q8" s="1"/>
    </row>
    <row r="9" spans="2:20" ht="15.75" x14ac:dyDescent="0.25">
      <c r="B9" s="271" t="s">
        <v>23</v>
      </c>
      <c r="C9" s="272"/>
      <c r="D9" s="272"/>
      <c r="E9" s="272"/>
      <c r="F9" s="272"/>
      <c r="G9" s="272"/>
      <c r="H9" s="272"/>
      <c r="I9" s="272"/>
      <c r="J9" s="272"/>
      <c r="K9" s="272"/>
      <c r="L9" s="272"/>
      <c r="M9" s="272"/>
      <c r="N9" s="272"/>
      <c r="O9" s="272"/>
      <c r="P9" s="273"/>
    </row>
    <row r="10" spans="2:20" ht="15" customHeight="1" x14ac:dyDescent="0.25">
      <c r="B10" s="189" t="s">
        <v>37</v>
      </c>
      <c r="C10" s="10" t="s">
        <v>15</v>
      </c>
      <c r="D10" s="219">
        <f>SUM(Results!BX7:'Results'!BX3500)</f>
        <v>2115</v>
      </c>
      <c r="E10" s="117"/>
      <c r="F10" s="8"/>
      <c r="G10" s="8"/>
      <c r="H10" s="8" t="s">
        <v>37</v>
      </c>
      <c r="I10" s="11" t="s">
        <v>103</v>
      </c>
      <c r="J10" s="29"/>
      <c r="K10" s="29"/>
      <c r="L10" s="29"/>
      <c r="M10" s="29"/>
      <c r="N10" s="30"/>
      <c r="O10" s="10"/>
      <c r="P10" s="43"/>
    </row>
    <row r="11" spans="2:20" ht="15" customHeight="1" x14ac:dyDescent="0.25">
      <c r="B11" s="189" t="s">
        <v>37</v>
      </c>
      <c r="C11" s="10" t="s">
        <v>16</v>
      </c>
      <c r="D11" s="219">
        <f>SUM(Results!AG7:'Results'!AG3500)</f>
        <v>1835</v>
      </c>
      <c r="E11" s="117"/>
      <c r="F11" s="8"/>
      <c r="G11" s="8"/>
      <c r="H11" s="36" t="s">
        <v>18</v>
      </c>
      <c r="I11" s="9" t="s">
        <v>197</v>
      </c>
      <c r="J11" s="9"/>
      <c r="K11" s="199"/>
      <c r="L11" s="9">
        <f>SUM(Results!AK7:'Results'!AK3500)</f>
        <v>221</v>
      </c>
      <c r="M11" s="274">
        <f>L11/$D$11</f>
        <v>0.12043596730245232</v>
      </c>
      <c r="N11" s="274"/>
      <c r="O11" s="102"/>
      <c r="P11" s="44"/>
      <c r="Q11" s="32"/>
      <c r="R11" s="32"/>
    </row>
    <row r="12" spans="2:20" ht="15" customHeight="1" x14ac:dyDescent="0.25">
      <c r="B12" s="42"/>
      <c r="C12" s="9"/>
      <c r="D12" s="9"/>
      <c r="E12" s="9"/>
      <c r="F12" s="8"/>
      <c r="G12" s="8"/>
      <c r="H12" s="36" t="s">
        <v>18</v>
      </c>
      <c r="I12" s="9" t="s">
        <v>206</v>
      </c>
      <c r="J12" s="9"/>
      <c r="K12" s="199"/>
      <c r="L12" s="9">
        <f>SUM(Results!AO7:'Results'!AO3500)</f>
        <v>383</v>
      </c>
      <c r="M12" s="274">
        <f t="shared" ref="M12:M17" si="0">L12/$D$11</f>
        <v>0.20871934604904632</v>
      </c>
      <c r="N12" s="274"/>
      <c r="O12" s="102"/>
      <c r="P12" s="44"/>
      <c r="R12" s="7"/>
    </row>
    <row r="13" spans="2:20" ht="15" customHeight="1" x14ac:dyDescent="0.25">
      <c r="B13" s="42" t="s">
        <v>37</v>
      </c>
      <c r="C13" s="283" t="s">
        <v>111</v>
      </c>
      <c r="D13" s="283"/>
      <c r="E13" s="9"/>
      <c r="F13" s="8"/>
      <c r="G13" s="8"/>
      <c r="H13" s="36" t="s">
        <v>18</v>
      </c>
      <c r="I13" s="28" t="s">
        <v>24</v>
      </c>
      <c r="J13" s="28"/>
      <c r="K13" s="199"/>
      <c r="L13" s="9">
        <f>SUM(Results!AP7:'Results'!AP3500)</f>
        <v>1455</v>
      </c>
      <c r="M13" s="274">
        <f t="shared" si="0"/>
        <v>0.79291553133514991</v>
      </c>
      <c r="N13" s="274"/>
      <c r="O13" s="102"/>
      <c r="P13" s="44"/>
      <c r="R13" s="7"/>
      <c r="S13" s="161"/>
      <c r="T13" s="7"/>
    </row>
    <row r="14" spans="2:20" ht="15" customHeight="1" x14ac:dyDescent="0.25">
      <c r="B14" s="56" t="s">
        <v>18</v>
      </c>
      <c r="C14" s="9" t="s">
        <v>38</v>
      </c>
      <c r="D14" s="112">
        <f>(SUM(Results!CP7:'Results'!CP3500))/(SUM(Results!CS7:'Results'!CS3500))</f>
        <v>0.16926713947990543</v>
      </c>
      <c r="E14" s="9"/>
      <c r="F14" s="8"/>
      <c r="G14" s="8"/>
      <c r="H14" s="36" t="s">
        <v>18</v>
      </c>
      <c r="I14" s="9" t="s">
        <v>200</v>
      </c>
      <c r="J14" s="9"/>
      <c r="K14" s="199"/>
      <c r="L14" s="9">
        <f>SUM(Results!AL7:'Results'!AL3500)</f>
        <v>168</v>
      </c>
      <c r="M14" s="274">
        <f t="shared" si="0"/>
        <v>9.1553133514986382E-2</v>
      </c>
      <c r="N14" s="274"/>
      <c r="O14" s="102"/>
      <c r="P14" s="44"/>
      <c r="R14" s="7"/>
      <c r="S14" s="161"/>
      <c r="T14" s="7"/>
    </row>
    <row r="15" spans="2:20" ht="15" customHeight="1" x14ac:dyDescent="0.25">
      <c r="B15" s="56" t="s">
        <v>18</v>
      </c>
      <c r="C15" s="9" t="s">
        <v>39</v>
      </c>
      <c r="D15" s="112">
        <f>(SUM(Results!CQ7:'Results'!CQ3500))/(SUM(Results!CS7:'Results'!CS3500))</f>
        <v>0.81371158392434983</v>
      </c>
      <c r="E15" s="9"/>
      <c r="F15" s="8"/>
      <c r="G15" s="8"/>
      <c r="H15" s="36" t="s">
        <v>18</v>
      </c>
      <c r="I15" s="9" t="s">
        <v>198</v>
      </c>
      <c r="J15" s="15"/>
      <c r="K15" s="199"/>
      <c r="L15" s="9">
        <f>SUM(Results!AQ7:'Results'!AQ3500)</f>
        <v>105</v>
      </c>
      <c r="M15" s="274">
        <f t="shared" si="0"/>
        <v>5.7220708446866483E-2</v>
      </c>
      <c r="N15" s="274"/>
      <c r="O15" s="102"/>
      <c r="P15" s="43"/>
      <c r="R15" s="7"/>
      <c r="S15" s="161"/>
      <c r="T15" s="7"/>
    </row>
    <row r="16" spans="2:20" ht="15" customHeight="1" x14ac:dyDescent="0.25">
      <c r="B16" s="56" t="s">
        <v>18</v>
      </c>
      <c r="C16" s="9" t="s">
        <v>158</v>
      </c>
      <c r="D16" s="112">
        <f>(SUM(Results!CR7:'Results'!CR3500))/(SUM(Results!CS7:'Results'!CS3500))</f>
        <v>1.7021276595744681E-2</v>
      </c>
      <c r="E16" s="9"/>
      <c r="F16" s="8"/>
      <c r="G16" s="8"/>
      <c r="H16" s="36" t="s">
        <v>18</v>
      </c>
      <c r="I16" s="9" t="s">
        <v>208</v>
      </c>
      <c r="J16" s="33"/>
      <c r="K16" s="199"/>
      <c r="L16" s="9">
        <f>SUM(Results!AW7:'Results'!AW3500)</f>
        <v>104</v>
      </c>
      <c r="M16" s="274">
        <f t="shared" si="0"/>
        <v>5.6675749318801087E-2</v>
      </c>
      <c r="N16" s="274"/>
      <c r="O16" s="102"/>
      <c r="P16" s="43"/>
    </row>
    <row r="17" spans="2:16" ht="15" customHeight="1" x14ac:dyDescent="0.25">
      <c r="B17" s="56"/>
      <c r="C17" s="9"/>
      <c r="D17" s="112"/>
      <c r="E17" s="9"/>
      <c r="F17" s="8"/>
      <c r="G17" s="8"/>
      <c r="H17" s="36" t="s">
        <v>18</v>
      </c>
      <c r="I17" s="28" t="s">
        <v>207</v>
      </c>
      <c r="J17" s="28"/>
      <c r="K17" s="199"/>
      <c r="L17" s="9">
        <f>SUM(Results!AN7:'Results'!AN3500)</f>
        <v>147</v>
      </c>
      <c r="M17" s="274">
        <f t="shared" si="0"/>
        <v>8.0108991825613082E-2</v>
      </c>
      <c r="N17" s="274"/>
      <c r="O17" s="102"/>
      <c r="P17" s="43"/>
    </row>
    <row r="18" spans="2:16" ht="15" customHeight="1" x14ac:dyDescent="0.25">
      <c r="B18" s="189" t="s">
        <v>37</v>
      </c>
      <c r="C18" s="11" t="s">
        <v>110</v>
      </c>
      <c r="E18" s="9"/>
      <c r="F18" s="29"/>
      <c r="G18" s="8"/>
      <c r="I18" s="199"/>
      <c r="J18" s="199"/>
      <c r="K18" s="199"/>
      <c r="L18" s="102"/>
      <c r="M18" s="13"/>
      <c r="N18" s="213"/>
      <c r="O18" s="33"/>
      <c r="P18" s="43"/>
    </row>
    <row r="19" spans="2:16" ht="15" customHeight="1" x14ac:dyDescent="0.25">
      <c r="B19" s="56" t="s">
        <v>18</v>
      </c>
      <c r="C19" s="9" t="s">
        <v>41</v>
      </c>
      <c r="D19" s="9"/>
      <c r="E19" s="112">
        <f>((SUM(Results!CT7:'Results'!CT3500)+(SUM(Results!DC7:'Results'!DC3500))))/((SUM(Results!DB7:'Results'!DB3500)+(SUM(Results!DK7:'Results'!DK3500))))</f>
        <v>3.3670033670033669E-3</v>
      </c>
      <c r="G19" s="8"/>
      <c r="H19" s="31"/>
      <c r="I19" s="199"/>
      <c r="J19" s="199"/>
      <c r="K19" s="199"/>
      <c r="L19" s="213"/>
      <c r="M19" s="213"/>
      <c r="N19" s="13"/>
      <c r="O19" s="33"/>
      <c r="P19" s="43"/>
    </row>
    <row r="20" spans="2:16" ht="15" customHeight="1" x14ac:dyDescent="0.25">
      <c r="B20" s="56" t="s">
        <v>18</v>
      </c>
      <c r="C20" s="9" t="s">
        <v>42</v>
      </c>
      <c r="D20" s="9"/>
      <c r="E20" s="112">
        <f>((SUM(Results!CU7:'Results'!CU3500)+(SUM(Results!DD7:'Results'!DD3500))))/((SUM(Results!DB7:'Results'!DB3500)+(SUM(Results!DK7:'Results'!DK3500))))</f>
        <v>1.6354016354016353E-2</v>
      </c>
      <c r="G20" s="8"/>
      <c r="H20" s="31"/>
      <c r="I20" s="199"/>
      <c r="J20" s="199"/>
      <c r="K20" s="199"/>
      <c r="L20" s="199"/>
      <c r="M20" s="199"/>
      <c r="N20" s="199"/>
      <c r="O20" s="199"/>
      <c r="P20" s="44"/>
    </row>
    <row r="21" spans="2:16" ht="15" customHeight="1" x14ac:dyDescent="0.25">
      <c r="B21" s="56" t="s">
        <v>18</v>
      </c>
      <c r="C21" s="9" t="s">
        <v>43</v>
      </c>
      <c r="D21" s="9"/>
      <c r="E21" s="112">
        <f>((SUM(Results!CV7:'Results'!CV3500)+(SUM(Results!DE7:'Results'!DE3500))))/((SUM(Results!DB7:'Results'!DB3500)+(SUM(Results!DK7:'Results'!DK3500))))</f>
        <v>0.60125060125060126</v>
      </c>
      <c r="G21" s="8"/>
      <c r="H21" s="8" t="s">
        <v>37</v>
      </c>
      <c r="I21" s="275" t="s">
        <v>22</v>
      </c>
      <c r="J21" s="275"/>
      <c r="K21" s="9"/>
      <c r="L21" s="15"/>
      <c r="M21" s="15"/>
      <c r="N21" s="13"/>
      <c r="O21" s="33"/>
      <c r="P21" s="43"/>
    </row>
    <row r="22" spans="2:16" ht="15" customHeight="1" x14ac:dyDescent="0.25">
      <c r="B22" s="56" t="s">
        <v>18</v>
      </c>
      <c r="C22" s="9" t="s">
        <v>44</v>
      </c>
      <c r="D22" s="9"/>
      <c r="E22" s="112">
        <f>((SUM(Results!CW7:'Results'!CW3500)+(SUM(Results!DF7:'Results'!DF3500))))/((SUM(Results!DB7:'Results'!DB3500)+(SUM(Results!DK7:'Results'!DK3500))))</f>
        <v>6.7340067340067337E-3</v>
      </c>
      <c r="G22" s="8"/>
      <c r="H22" s="36" t="s">
        <v>18</v>
      </c>
      <c r="I22" s="9" t="s">
        <v>78</v>
      </c>
      <c r="J22" s="15"/>
      <c r="K22" s="106"/>
      <c r="L22" s="13">
        <f>(SUM(Results!BA7:'Results'!BA3500))/(SUM(Results!BF7:BF3500))</f>
        <v>6.3215258855585835E-2</v>
      </c>
      <c r="M22" s="13"/>
      <c r="N22" s="96"/>
      <c r="O22" s="213"/>
      <c r="P22" s="43"/>
    </row>
    <row r="23" spans="2:16" ht="15" customHeight="1" x14ac:dyDescent="0.25">
      <c r="B23" s="56" t="s">
        <v>18</v>
      </c>
      <c r="C23" s="9" t="s">
        <v>45</v>
      </c>
      <c r="D23" s="9"/>
      <c r="E23" s="112">
        <f>((SUM(Results!CX7:'Results'!CX3500)+(SUM(Results!DG7:'Results'!DG3500))))/((SUM(Results!DB7:'Results'!DB3500)+(SUM(Results!DK7:'Results'!DK3500))))</f>
        <v>0.24819624819624819</v>
      </c>
      <c r="G23" s="8"/>
      <c r="H23" s="36" t="s">
        <v>18</v>
      </c>
      <c r="I23" s="9" t="s">
        <v>79</v>
      </c>
      <c r="J23" s="15"/>
      <c r="K23" s="106"/>
      <c r="L23" s="13">
        <f>(SUM(Results!BB7:BB3500))/(SUM(Results!BF7:BF3500))</f>
        <v>0.23433242506811988</v>
      </c>
      <c r="M23" s="13"/>
      <c r="N23" s="38"/>
      <c r="O23" s="213"/>
      <c r="P23" s="43"/>
    </row>
    <row r="24" spans="2:16" ht="15" customHeight="1" x14ac:dyDescent="0.25">
      <c r="B24" s="56" t="s">
        <v>18</v>
      </c>
      <c r="C24" s="9" t="s">
        <v>46</v>
      </c>
      <c r="D24" s="9"/>
      <c r="E24" s="112">
        <f>((SUM(Results!CY7:'Results'!CY3500)+(SUM(Results!DH7:'Results'!DH3500))))/((SUM(Results!DB7:'Results'!DB3500)+(SUM(Results!DK7:'Results'!DK3500))))</f>
        <v>7.1669071669071674E-2</v>
      </c>
      <c r="G24" s="8"/>
      <c r="H24" s="36" t="s">
        <v>18</v>
      </c>
      <c r="I24" s="9" t="s">
        <v>80</v>
      </c>
      <c r="J24" s="9"/>
      <c r="K24" s="106"/>
      <c r="L24" s="13">
        <f>(SUM(Results!BC7:BC3500))/(SUM(Results!BF7:BF3500))</f>
        <v>0.35749318801089919</v>
      </c>
      <c r="M24" s="13"/>
      <c r="N24" s="277" t="s">
        <v>168</v>
      </c>
      <c r="O24" s="277"/>
      <c r="P24" s="43"/>
    </row>
    <row r="25" spans="2:16" ht="15" customHeight="1" x14ac:dyDescent="0.25">
      <c r="B25" s="56" t="s">
        <v>18</v>
      </c>
      <c r="C25" s="9" t="s">
        <v>30</v>
      </c>
      <c r="D25" s="9"/>
      <c r="E25" s="112">
        <f>((SUM(Results!CZ7:'Results'!CZ3500)+(SUM(Results!DI7:'Results'!DI3500))))/((SUM(Results!DB7:'Results'!DB3500)+(SUM(Results!DK7:'Results'!DK3500))))</f>
        <v>3.5594035594035595E-2</v>
      </c>
      <c r="G25" s="8"/>
      <c r="H25" s="36" t="s">
        <v>18</v>
      </c>
      <c r="I25" s="276" t="s">
        <v>81</v>
      </c>
      <c r="J25" s="276"/>
      <c r="K25" s="106"/>
      <c r="L25" s="13">
        <f>(SUM(Results!BD7:BD3500))/(SUM(Results!BF7:BF3500))</f>
        <v>0.21580381471389645</v>
      </c>
      <c r="M25" s="13"/>
      <c r="N25" s="277"/>
      <c r="O25" s="277"/>
      <c r="P25" s="43"/>
    </row>
    <row r="26" spans="2:16" ht="15.75" customHeight="1" x14ac:dyDescent="0.25">
      <c r="B26" s="56" t="s">
        <v>18</v>
      </c>
      <c r="C26" s="9" t="s">
        <v>158</v>
      </c>
      <c r="D26" s="9"/>
      <c r="E26" s="112">
        <f>((SUM(Results!DA7:'Results'!DA3500)+(SUM(Results!DJ7:'Results'!DJ3500))))/((SUM(Results!DB7:'Results'!DB3500)+(SUM(Results!DK7:'Results'!DK3500))))</f>
        <v>1.6835016835016835E-2</v>
      </c>
      <c r="G26" s="8"/>
      <c r="H26" s="36" t="s">
        <v>18</v>
      </c>
      <c r="I26" s="9" t="s">
        <v>82</v>
      </c>
      <c r="J26" s="9"/>
      <c r="K26" s="106"/>
      <c r="L26" s="13">
        <f>(SUM(Results!BE7:BE3500))/(SUM(Results!BF7:BF3500))</f>
        <v>0.12915531335149863</v>
      </c>
      <c r="M26" s="13"/>
      <c r="N26" s="38">
        <f>SUM(L23:L26)</f>
        <v>0.93678474114441412</v>
      </c>
      <c r="O26" s="213"/>
      <c r="P26" s="43"/>
    </row>
    <row r="27" spans="2:16" ht="15" customHeight="1" x14ac:dyDescent="0.25">
      <c r="B27" s="45"/>
      <c r="C27" s="9" t="s">
        <v>40</v>
      </c>
      <c r="E27" s="98"/>
      <c r="G27" s="8"/>
      <c r="I27" s="199"/>
      <c r="J27" s="199"/>
      <c r="K27" s="106"/>
      <c r="L27" s="102"/>
      <c r="M27" s="213"/>
      <c r="N27" s="102"/>
      <c r="O27" s="213"/>
      <c r="P27" s="43"/>
    </row>
    <row r="28" spans="2:16" ht="15" customHeight="1" x14ac:dyDescent="0.25">
      <c r="B28" s="45"/>
      <c r="E28" s="98"/>
      <c r="F28" s="99"/>
      <c r="G28" s="29"/>
      <c r="H28" s="8" t="s">
        <v>37</v>
      </c>
      <c r="I28" s="37" t="s">
        <v>146</v>
      </c>
      <c r="J28" s="29"/>
      <c r="K28" s="9"/>
      <c r="L28" s="9"/>
      <c r="M28" s="9"/>
      <c r="N28" s="9">
        <f>SUM(Results!BH7:'Results'!BH3500)</f>
        <v>301</v>
      </c>
      <c r="O28" s="9"/>
      <c r="P28" s="43"/>
    </row>
    <row r="29" spans="2:16" ht="15" customHeight="1" x14ac:dyDescent="0.25">
      <c r="B29" s="189" t="s">
        <v>37</v>
      </c>
      <c r="C29" s="37" t="s">
        <v>109</v>
      </c>
      <c r="D29" s="38">
        <f>(SUM(Results!DN7:DN3500))/(SUM(Results!AH4:AH3500))</f>
        <v>8.8642659279778394E-2</v>
      </c>
      <c r="E29" s="100"/>
      <c r="F29" s="30"/>
      <c r="G29" s="30"/>
      <c r="H29" s="30"/>
      <c r="I29" s="199"/>
      <c r="J29" s="199"/>
      <c r="K29" s="199"/>
      <c r="L29" s="213"/>
      <c r="M29" s="213"/>
      <c r="N29" s="213"/>
      <c r="O29" s="9"/>
      <c r="P29" s="43"/>
    </row>
    <row r="30" spans="2:16" ht="15" customHeight="1" x14ac:dyDescent="0.25">
      <c r="B30" s="45"/>
      <c r="F30" s="88"/>
      <c r="G30" s="88"/>
      <c r="I30" s="199"/>
      <c r="J30" s="199"/>
      <c r="K30" s="199"/>
      <c r="L30" s="199"/>
      <c r="M30" s="199"/>
      <c r="N30" s="199"/>
      <c r="O30" s="199"/>
      <c r="P30" s="43"/>
    </row>
    <row r="31" spans="2:16" ht="15" customHeight="1" x14ac:dyDescent="0.25">
      <c r="B31" s="189" t="s">
        <v>37</v>
      </c>
      <c r="C31" s="88" t="s">
        <v>112</v>
      </c>
      <c r="E31" s="88"/>
      <c r="H31" s="8" t="s">
        <v>37</v>
      </c>
      <c r="I31" s="88" t="s">
        <v>113</v>
      </c>
      <c r="J31" s="9"/>
      <c r="K31" s="17"/>
      <c r="L31" s="199"/>
      <c r="M31" s="199"/>
      <c r="N31" s="199"/>
      <c r="O31" s="199"/>
      <c r="P31" s="46"/>
    </row>
    <row r="32" spans="2:16" ht="15" customHeight="1" x14ac:dyDescent="0.25">
      <c r="B32" s="56" t="s">
        <v>18</v>
      </c>
      <c r="C32" s="9" t="s">
        <v>64</v>
      </c>
      <c r="D32" s="220">
        <f>((SUM(Results!BZ7:BZ3500))+(SUM(Results!CA7:CA3500)))/(SUM(Results!CG7:CG3500))</f>
        <v>0.36037079953650059</v>
      </c>
      <c r="H32" s="36" t="s">
        <v>18</v>
      </c>
      <c r="I32" s="9" t="s">
        <v>64</v>
      </c>
      <c r="J32" s="17">
        <f>((SUM(Results!CH7:CH3500))+(SUM(Results!CI7:CI3500)))/(SUM(Results!CO7:CO3500))</f>
        <v>0.11725768321513003</v>
      </c>
      <c r="K32" s="17"/>
      <c r="L32" s="199"/>
      <c r="M32" s="199"/>
      <c r="N32" s="199"/>
      <c r="O32" s="199"/>
      <c r="P32" s="44"/>
    </row>
    <row r="33" spans="2:18" ht="15" customHeight="1" x14ac:dyDescent="0.25">
      <c r="B33" s="56" t="s">
        <v>18</v>
      </c>
      <c r="C33" s="37" t="s">
        <v>67</v>
      </c>
      <c r="D33" s="221">
        <f>(SUM(Results!CB7:CB3500))/(SUM(Results!CG7:CG3500))</f>
        <v>0.2074159907300116</v>
      </c>
      <c r="H33" s="36" t="s">
        <v>18</v>
      </c>
      <c r="I33" s="37" t="s">
        <v>67</v>
      </c>
      <c r="J33" s="17">
        <f>(SUM(Results!CJ7:CJ3500))/(SUM(Results!CO7:CO3500))</f>
        <v>0.21985815602836881</v>
      </c>
      <c r="K33" s="17"/>
      <c r="L33" s="199"/>
      <c r="M33" s="199"/>
      <c r="N33" s="199"/>
      <c r="O33" s="199"/>
      <c r="P33" s="44"/>
    </row>
    <row r="34" spans="2:18" ht="15" customHeight="1" x14ac:dyDescent="0.25">
      <c r="B34" s="56" t="s">
        <v>18</v>
      </c>
      <c r="C34" s="37" t="s">
        <v>68</v>
      </c>
      <c r="D34" s="221">
        <f>(SUM(Results!CC7:CC3500))/(SUM(Results!CG7:CG3500))</f>
        <v>0.2074159907300116</v>
      </c>
      <c r="H34" s="36" t="s">
        <v>18</v>
      </c>
      <c r="I34" s="37" t="s">
        <v>68</v>
      </c>
      <c r="J34" s="17">
        <f>(SUM(Results!CK7:CK3500))/(SUM(Results!CO7:CO3500))</f>
        <v>0.21702127659574469</v>
      </c>
      <c r="K34" s="17"/>
      <c r="L34" s="199"/>
      <c r="M34" s="199"/>
      <c r="N34" s="199"/>
      <c r="O34" s="199"/>
      <c r="P34" s="44"/>
    </row>
    <row r="35" spans="2:18" ht="15" customHeight="1" x14ac:dyDescent="0.25">
      <c r="B35" s="56" t="s">
        <v>18</v>
      </c>
      <c r="C35" s="37" t="s">
        <v>69</v>
      </c>
      <c r="D35" s="221">
        <f>(SUM(Results!CD7:CD3500))/(SUM(Results!CG7:CG3500))</f>
        <v>0.13441483198146004</v>
      </c>
      <c r="H35" s="36" t="s">
        <v>18</v>
      </c>
      <c r="I35" s="37" t="s">
        <v>69</v>
      </c>
      <c r="J35" s="17">
        <f>(SUM(Results!CL7:CL3500))/(SUM(Results!CO7:CO3500))</f>
        <v>0.21371158392434988</v>
      </c>
      <c r="K35" s="17"/>
      <c r="L35" s="199"/>
      <c r="M35" s="199"/>
      <c r="N35" s="199"/>
      <c r="O35" s="199"/>
      <c r="P35" s="44"/>
    </row>
    <row r="36" spans="2:18" ht="15" customHeight="1" x14ac:dyDescent="0.25">
      <c r="B36" s="56" t="s">
        <v>18</v>
      </c>
      <c r="C36" s="37" t="s">
        <v>65</v>
      </c>
      <c r="D36" s="221">
        <f>(SUM(Results!CE7:CE3500))/(SUM(Results!CG7:CG3500))</f>
        <v>6.3731170336037077E-2</v>
      </c>
      <c r="H36" s="36" t="s">
        <v>18</v>
      </c>
      <c r="I36" s="37" t="s">
        <v>65</v>
      </c>
      <c r="J36" s="17">
        <f>(SUM(Results!CM7:CM3500))/(SUM(Results!CO7:CO3500))</f>
        <v>0.15035460992907801</v>
      </c>
      <c r="K36" s="17"/>
      <c r="L36" s="199"/>
      <c r="M36" s="199"/>
      <c r="N36" s="199"/>
      <c r="O36" s="199"/>
      <c r="P36" s="44"/>
    </row>
    <row r="37" spans="2:18" ht="15" customHeight="1" x14ac:dyDescent="0.25">
      <c r="B37" s="56" t="s">
        <v>18</v>
      </c>
      <c r="C37" s="37" t="s">
        <v>66</v>
      </c>
      <c r="D37" s="221">
        <f>(SUM(Results!CF7:CF3500))/(SUM(Results!CG7:CG3500))</f>
        <v>2.6651216685979143E-2</v>
      </c>
      <c r="F37" s="186"/>
      <c r="H37" s="36" t="s">
        <v>18</v>
      </c>
      <c r="I37" s="37" t="s">
        <v>66</v>
      </c>
      <c r="J37" s="17">
        <f>(SUM(Results!CN7:CN3500))/(SUM(Results!CO7:CO3500))</f>
        <v>8.1796690307328598E-2</v>
      </c>
      <c r="K37" s="187"/>
      <c r="L37" s="102"/>
      <c r="M37" s="199"/>
      <c r="N37" s="199"/>
      <c r="O37" s="199"/>
      <c r="P37" s="44"/>
    </row>
    <row r="38" spans="2:18" ht="7.5" customHeight="1" x14ac:dyDescent="0.25">
      <c r="B38" s="90"/>
      <c r="C38" s="49"/>
      <c r="D38" s="101"/>
      <c r="E38" s="50"/>
      <c r="F38" s="269"/>
      <c r="G38" s="269"/>
      <c r="H38" s="52"/>
      <c r="I38" s="51"/>
      <c r="J38" s="104"/>
      <c r="K38" s="51"/>
      <c r="L38" s="51"/>
      <c r="M38" s="51"/>
      <c r="N38" s="51"/>
      <c r="O38" s="51"/>
      <c r="P38" s="53"/>
    </row>
    <row r="39" spans="2:18" ht="20.25" customHeight="1" x14ac:dyDescent="0.25">
      <c r="B39" s="19"/>
      <c r="C39" s="250"/>
      <c r="D39" s="250"/>
      <c r="E39" s="33"/>
      <c r="F39" s="19"/>
      <c r="G39" s="19"/>
      <c r="H39" s="19"/>
      <c r="I39" s="33"/>
      <c r="J39" s="33"/>
      <c r="K39" s="33"/>
      <c r="L39" s="33"/>
      <c r="M39" s="33"/>
      <c r="N39" s="33"/>
      <c r="O39" s="33"/>
      <c r="P39" s="33"/>
    </row>
    <row r="40" spans="2:18" ht="15.75" x14ac:dyDescent="0.25">
      <c r="B40" s="253" t="s">
        <v>70</v>
      </c>
      <c r="C40" s="254"/>
      <c r="D40" s="254"/>
      <c r="E40" s="254"/>
      <c r="F40" s="255"/>
      <c r="G40" s="5"/>
      <c r="H40" s="61"/>
      <c r="I40" s="271" t="s">
        <v>25</v>
      </c>
      <c r="J40" s="272"/>
      <c r="K40" s="272"/>
      <c r="L40" s="272"/>
      <c r="M40" s="272"/>
      <c r="N40" s="272"/>
      <c r="O40" s="272"/>
      <c r="P40" s="273"/>
    </row>
    <row r="41" spans="2:18" ht="15" customHeight="1" x14ac:dyDescent="0.25">
      <c r="B41" s="189" t="s">
        <v>37</v>
      </c>
      <c r="C41" s="11" t="s">
        <v>104</v>
      </c>
      <c r="D41" s="9"/>
      <c r="E41" s="9"/>
      <c r="F41" s="190"/>
      <c r="G41" s="8"/>
      <c r="H41" s="189" t="s">
        <v>37</v>
      </c>
      <c r="I41" s="11" t="s">
        <v>157</v>
      </c>
      <c r="J41" s="9"/>
      <c r="K41" s="9"/>
      <c r="L41" s="213"/>
      <c r="M41" s="31" t="s">
        <v>37</v>
      </c>
      <c r="N41" s="11" t="s">
        <v>29</v>
      </c>
      <c r="O41" s="11"/>
      <c r="P41" s="63"/>
    </row>
    <row r="42" spans="2:18" ht="15" customHeight="1" x14ac:dyDescent="0.25">
      <c r="B42" s="42"/>
      <c r="C42" s="9" t="s">
        <v>20</v>
      </c>
      <c r="D42" s="9"/>
      <c r="E42" s="12">
        <f>SUM(Results!DW7:'Results'!DW3500)</f>
        <v>30644</v>
      </c>
      <c r="F42" s="212"/>
      <c r="G42" s="8"/>
      <c r="H42" s="189"/>
      <c r="I42" s="9" t="s">
        <v>90</v>
      </c>
      <c r="J42" s="12">
        <f>SUM(Results!Q7:'Results'!Q3500)</f>
        <v>102</v>
      </c>
      <c r="K42" s="33"/>
      <c r="L42" s="9"/>
      <c r="M42" s="9"/>
      <c r="N42" s="11" t="s">
        <v>105</v>
      </c>
      <c r="O42" s="11"/>
      <c r="P42" s="63"/>
    </row>
    <row r="43" spans="2:18" ht="15" customHeight="1" x14ac:dyDescent="0.25">
      <c r="B43" s="42"/>
      <c r="C43" s="33"/>
      <c r="D43" s="33"/>
      <c r="E43" s="33"/>
      <c r="F43" s="55"/>
      <c r="G43" s="8"/>
      <c r="H43" s="189"/>
      <c r="I43" s="9" t="s">
        <v>91</v>
      </c>
      <c r="J43" s="12">
        <f>SUM(Results!R7:'Results'!R3500)</f>
        <v>35</v>
      </c>
      <c r="K43" s="33"/>
      <c r="L43" s="9"/>
      <c r="M43" s="9"/>
      <c r="N43" s="9" t="s">
        <v>93</v>
      </c>
      <c r="O43" s="9"/>
      <c r="P43" s="64">
        <f>(SUM(Results!Y7:'Results'!Y3500)+SUM(Results!Z7:'Results'!Z3500)+SUM(Results!AA7:'Results'!AA3500))/(SUM(Results!AB7:'Results'!AB3500))</f>
        <v>0.24817518248175183</v>
      </c>
    </row>
    <row r="44" spans="2:18" ht="15" customHeight="1" x14ac:dyDescent="0.25">
      <c r="B44" s="189" t="s">
        <v>37</v>
      </c>
      <c r="C44" s="11" t="s">
        <v>181</v>
      </c>
      <c r="D44" s="9"/>
      <c r="E44" s="9"/>
      <c r="F44" s="212"/>
      <c r="G44" s="14"/>
      <c r="H44" s="189"/>
      <c r="I44" s="9" t="s">
        <v>92</v>
      </c>
      <c r="J44" s="12">
        <f>SUM(J42:J43)</f>
        <v>137</v>
      </c>
      <c r="K44" s="33"/>
      <c r="L44" s="9"/>
      <c r="M44" s="9"/>
      <c r="N44" s="9" t="s">
        <v>94</v>
      </c>
      <c r="O44" s="9"/>
      <c r="P44" s="64">
        <f>(SUM(Results!X7:'Results'!X3500)/(SUM(Results!AB7:'Results'!AB3500)))</f>
        <v>0.5036496350364964</v>
      </c>
    </row>
    <row r="45" spans="2:18" ht="15" customHeight="1" x14ac:dyDescent="0.25">
      <c r="B45" s="56" t="s">
        <v>18</v>
      </c>
      <c r="C45" s="201" t="s">
        <v>177</v>
      </c>
      <c r="D45" s="209"/>
      <c r="E45" s="12">
        <f>(SUM(Results!ED7:'Results'!ED3500))+(SUM(Results!EI7:'Results'!EI3500))</f>
        <v>754</v>
      </c>
      <c r="F45" s="222">
        <f>E45/(SUM(Results!EC7:EC3500)+SUM(Results!EI7:EI3500))</f>
        <v>0.9240196078431373</v>
      </c>
      <c r="G45" s="14"/>
      <c r="H45" s="189"/>
      <c r="I45" s="33"/>
      <c r="J45" s="33"/>
      <c r="K45" s="33"/>
      <c r="L45" s="9"/>
      <c r="M45" s="9"/>
      <c r="N45" s="9" t="s">
        <v>95</v>
      </c>
      <c r="O45" s="9"/>
      <c r="P45" s="64">
        <f>(SUM(Results!W7:'Results'!W3500)/(SUM(Results!AB7:'Results'!AB3500)))</f>
        <v>0.18248175182481752</v>
      </c>
    </row>
    <row r="46" spans="2:18" ht="15" customHeight="1" x14ac:dyDescent="0.25">
      <c r="B46" s="56" t="s">
        <v>18</v>
      </c>
      <c r="C46" s="270" t="s">
        <v>176</v>
      </c>
      <c r="D46" s="270"/>
      <c r="E46" s="12">
        <f>(SUM(Results!EF7:EF3500)+SUM(Results!EH7:EH3500)+SUM(Results!EJ7:EJ3500))</f>
        <v>623</v>
      </c>
      <c r="F46" s="222">
        <f>E46/(SUM(Results!EE7:EE3500)+SUM(Results!EG7:EG3500)+SUM(Results!EJ7:EJ3500))</f>
        <v>0.87377279102384287</v>
      </c>
      <c r="G46" s="14"/>
      <c r="H46" s="42"/>
      <c r="I46" s="33"/>
      <c r="J46" s="33"/>
      <c r="K46" s="24"/>
      <c r="L46" s="9"/>
      <c r="M46" s="9"/>
      <c r="N46" s="9" t="s">
        <v>147</v>
      </c>
      <c r="O46" s="213"/>
      <c r="P46" s="228">
        <f>(SUM(Results!V7:'Results'!V3500)/(SUM(Results!AB7:'Results'!AB3500)))</f>
        <v>4.3795620437956206E-2</v>
      </c>
    </row>
    <row r="47" spans="2:18" ht="15" customHeight="1" x14ac:dyDescent="0.25">
      <c r="B47" s="56" t="s">
        <v>18</v>
      </c>
      <c r="C47" s="37" t="s">
        <v>178</v>
      </c>
      <c r="D47" s="37"/>
      <c r="E47" s="223">
        <f>SUM(Results!EB7:EB3500)</f>
        <v>1189</v>
      </c>
      <c r="F47" s="224">
        <f>E47/SUM(Results!DZ7:DZ3500)</f>
        <v>0.93769716088328081</v>
      </c>
      <c r="G47" s="8"/>
      <c r="H47" s="189" t="s">
        <v>37</v>
      </c>
      <c r="I47" s="229">
        <f>SUM(Results!AC7:'Results'!AC3500)/(SUM(Results!S7:S3500))</f>
        <v>0.13868613138686131</v>
      </c>
      <c r="J47" s="251" t="s">
        <v>57</v>
      </c>
      <c r="K47" s="251"/>
      <c r="L47" s="9"/>
      <c r="M47" s="9"/>
      <c r="N47" s="9" t="s">
        <v>96</v>
      </c>
      <c r="O47" s="9"/>
      <c r="P47" s="64">
        <f>(SUM(Results!U7:'Results'!U3500)/(SUM(Results!AB7:'Results'!AB3500)))</f>
        <v>2.1897810218978103E-2</v>
      </c>
    </row>
    <row r="48" spans="2:18" ht="15" customHeight="1" x14ac:dyDescent="0.25">
      <c r="B48" s="56" t="s">
        <v>18</v>
      </c>
      <c r="C48" s="37" t="s">
        <v>179</v>
      </c>
      <c r="D48" s="209"/>
      <c r="E48" s="223">
        <f>SUM(Results!EA7:EA3500)</f>
        <v>1170</v>
      </c>
      <c r="F48" s="224">
        <f>E48/SUM(Results!DZ7:DZ3500)</f>
        <v>0.92271293375394325</v>
      </c>
      <c r="G48" s="9"/>
      <c r="H48" s="189"/>
      <c r="I48" s="13">
        <f>SUM(Results!AD7:'Results'!AD3500)/(SUM(Results!S7:S3500))</f>
        <v>0.13138686131386862</v>
      </c>
      <c r="J48" s="251" t="s">
        <v>154</v>
      </c>
      <c r="K48" s="251"/>
      <c r="L48" s="33"/>
      <c r="M48" s="33"/>
      <c r="N48" s="213"/>
      <c r="O48" s="213"/>
      <c r="P48" s="163"/>
      <c r="R48" s="106"/>
    </row>
    <row r="49" spans="2:17" ht="15" customHeight="1" x14ac:dyDescent="0.25">
      <c r="B49" s="56" t="s">
        <v>18</v>
      </c>
      <c r="C49" s="248" t="s">
        <v>191</v>
      </c>
      <c r="D49" s="248"/>
      <c r="E49" s="249">
        <f>SUM(Results!EK7:'Results'!EK3500)</f>
        <v>160</v>
      </c>
      <c r="F49" s="71"/>
      <c r="G49" s="8"/>
      <c r="H49" s="42"/>
      <c r="I49" s="13"/>
      <c r="J49" s="9"/>
      <c r="K49" s="33"/>
      <c r="L49" s="33"/>
      <c r="M49" s="33"/>
      <c r="N49" s="33"/>
      <c r="O49" s="33"/>
      <c r="P49" s="46"/>
    </row>
    <row r="50" spans="2:17" ht="18" customHeight="1" x14ac:dyDescent="0.25">
      <c r="B50" s="42"/>
      <c r="C50" s="248"/>
      <c r="D50" s="248"/>
      <c r="E50" s="249"/>
      <c r="F50" s="212"/>
      <c r="G50" s="8"/>
      <c r="H50" s="191"/>
      <c r="I50" s="199"/>
      <c r="J50" s="199"/>
      <c r="K50" s="199"/>
      <c r="L50" s="199"/>
      <c r="M50" s="199"/>
      <c r="N50" s="199"/>
      <c r="O50" s="199"/>
      <c r="P50" s="44"/>
    </row>
    <row r="51" spans="2:17" ht="15" customHeight="1" x14ac:dyDescent="0.25">
      <c r="B51" s="56" t="s">
        <v>18</v>
      </c>
      <c r="C51" s="9" t="s">
        <v>180</v>
      </c>
      <c r="D51" s="15"/>
      <c r="E51" s="225">
        <f>SUM(Results!EL7:'Results'!EL3500)</f>
        <v>110</v>
      </c>
      <c r="F51" s="212"/>
      <c r="G51" s="8"/>
      <c r="H51" s="189" t="s">
        <v>37</v>
      </c>
      <c r="I51" s="11" t="s">
        <v>106</v>
      </c>
      <c r="J51" s="199"/>
      <c r="K51" s="199"/>
      <c r="L51" s="199"/>
      <c r="M51" s="199"/>
      <c r="N51" s="199"/>
      <c r="O51" s="199"/>
      <c r="P51" s="44"/>
    </row>
    <row r="52" spans="2:17" ht="15" customHeight="1" x14ac:dyDescent="0.25">
      <c r="B52" s="45"/>
      <c r="E52" s="9"/>
      <c r="F52" s="71"/>
      <c r="G52" s="8"/>
      <c r="H52" s="191"/>
      <c r="I52" s="9" t="s">
        <v>33</v>
      </c>
      <c r="J52" s="9"/>
      <c r="K52" s="13">
        <f>COUNTIF(Results!GA7:GA3500,"1")/F6</f>
        <v>0.43181818181818182</v>
      </c>
      <c r="L52" s="213"/>
      <c r="M52" s="213"/>
      <c r="N52" s="9" t="s">
        <v>190</v>
      </c>
      <c r="O52" s="9"/>
      <c r="P52" s="64">
        <f>COUNTIF(Results!GA7:GA3500,"9")/F6</f>
        <v>0</v>
      </c>
      <c r="Q52" s="6"/>
    </row>
    <row r="53" spans="2:17" ht="15" customHeight="1" x14ac:dyDescent="0.25">
      <c r="B53" s="189" t="s">
        <v>37</v>
      </c>
      <c r="C53" s="10" t="s">
        <v>182</v>
      </c>
      <c r="D53" s="9"/>
      <c r="F53" s="212"/>
      <c r="G53" s="8"/>
      <c r="H53" s="191"/>
      <c r="I53" s="9" t="s">
        <v>183</v>
      </c>
      <c r="J53" s="33"/>
      <c r="K53" s="13">
        <f>COUNTIF(Results!GA7:GA3500,"2")/F6</f>
        <v>0.15909090909090909</v>
      </c>
      <c r="L53" s="9"/>
      <c r="M53" s="9"/>
      <c r="N53" s="9" t="s">
        <v>114</v>
      </c>
      <c r="O53" s="9"/>
      <c r="P53" s="64">
        <f>COUNTIF(Results!GA7:GA3500,"10")/F6</f>
        <v>0</v>
      </c>
      <c r="Q53" s="27"/>
    </row>
    <row r="54" spans="2:17" ht="15" customHeight="1" x14ac:dyDescent="0.25">
      <c r="B54" s="42"/>
      <c r="C54" s="9" t="s">
        <v>169</v>
      </c>
      <c r="D54" s="12">
        <f>SUM(Results!EM7:'Results'!EM3500)</f>
        <v>273</v>
      </c>
      <c r="F54" s="168"/>
      <c r="G54" s="8"/>
      <c r="H54" s="191"/>
      <c r="I54" s="9" t="s">
        <v>210</v>
      </c>
      <c r="J54" s="9"/>
      <c r="K54" s="13">
        <f>COUNTIF(Results!GA7:GA3500,"3")/F6</f>
        <v>0</v>
      </c>
      <c r="L54" s="16"/>
      <c r="M54" s="16"/>
      <c r="N54" s="9" t="s">
        <v>185</v>
      </c>
      <c r="O54" s="9"/>
      <c r="P54" s="64">
        <f>COUNTIF(Results!GA7:GA3500,"11")/F6</f>
        <v>0</v>
      </c>
      <c r="Q54" s="27"/>
    </row>
    <row r="55" spans="2:17" ht="15" customHeight="1" x14ac:dyDescent="0.25">
      <c r="B55" s="42"/>
      <c r="C55" s="9" t="s">
        <v>56</v>
      </c>
      <c r="D55" s="12">
        <f>SUM(Results!EN7:'Results'!EN3500)</f>
        <v>98</v>
      </c>
      <c r="E55" s="9"/>
      <c r="F55" s="167"/>
      <c r="G55" s="8"/>
      <c r="H55" s="189"/>
      <c r="I55" s="9" t="s">
        <v>184</v>
      </c>
      <c r="J55" s="9"/>
      <c r="K55" s="13">
        <f>COUNTIF(Results!GA7:GA3500,"4")/F6</f>
        <v>0</v>
      </c>
      <c r="L55" s="26"/>
      <c r="M55" s="26"/>
      <c r="N55" s="9" t="s">
        <v>186</v>
      </c>
      <c r="O55" s="213"/>
      <c r="P55" s="64">
        <f>COUNTIF(Results!GA7:GA3500,"12")/F6</f>
        <v>0</v>
      </c>
      <c r="Q55" s="6"/>
    </row>
    <row r="56" spans="2:17" ht="15" customHeight="1" x14ac:dyDescent="0.25">
      <c r="B56" s="42"/>
      <c r="C56" s="9" t="s">
        <v>27</v>
      </c>
      <c r="D56" s="12">
        <f>SUM(Results!EO7:'Results'!EO3500)</f>
        <v>130</v>
      </c>
      <c r="E56" s="9"/>
      <c r="F56" s="212"/>
      <c r="G56" s="8"/>
      <c r="H56" s="189"/>
      <c r="I56" s="9" t="s">
        <v>32</v>
      </c>
      <c r="J56" s="9"/>
      <c r="K56" s="13">
        <f>COUNTIF(Results!GA7:GA3500,"5")/F6</f>
        <v>0</v>
      </c>
      <c r="L56" s="16"/>
      <c r="M56" s="16"/>
      <c r="N56" s="9" t="s">
        <v>171</v>
      </c>
      <c r="O56" s="9"/>
      <c r="P56" s="64">
        <f>COUNTIF(Results!GA7:GA3500,"13")/F6</f>
        <v>0</v>
      </c>
      <c r="Q56" s="6"/>
    </row>
    <row r="57" spans="2:17" ht="15" customHeight="1" x14ac:dyDescent="0.25">
      <c r="B57" s="42"/>
      <c r="C57" s="9" t="s">
        <v>26</v>
      </c>
      <c r="D57" s="37">
        <f>SUM(Results!EP7:'Results'!EP3500)</f>
        <v>50</v>
      </c>
      <c r="E57" s="9"/>
      <c r="F57" s="212"/>
      <c r="G57" s="8"/>
      <c r="H57" s="189"/>
      <c r="I57" s="9" t="s">
        <v>189</v>
      </c>
      <c r="J57" s="9"/>
      <c r="K57" s="13">
        <f>COUNTIF(Results!GA7:GA3500,"6")/F6</f>
        <v>0.11363636363636363</v>
      </c>
      <c r="L57" s="16"/>
      <c r="M57" s="16"/>
      <c r="N57" s="9" t="s">
        <v>187</v>
      </c>
      <c r="O57" s="213"/>
      <c r="P57" s="64">
        <f>COUNTIF(Results!GA7:GA3500,"14")/F6</f>
        <v>0</v>
      </c>
      <c r="Q57" s="6"/>
    </row>
    <row r="58" spans="2:17" ht="15" customHeight="1" x14ac:dyDescent="0.25">
      <c r="B58" s="42"/>
      <c r="C58" s="9" t="s">
        <v>28</v>
      </c>
      <c r="D58" s="12">
        <f>SUM(Results!EQ7:'Results'!EQ3500)</f>
        <v>50</v>
      </c>
      <c r="F58" s="212"/>
      <c r="G58" s="8"/>
      <c r="H58" s="189"/>
      <c r="I58" s="9" t="s">
        <v>209</v>
      </c>
      <c r="J58" s="9"/>
      <c r="K58" s="13">
        <f>COUNTIF(Results!GA7:GA3500,"7")/F6</f>
        <v>0</v>
      </c>
      <c r="L58" s="16"/>
      <c r="M58" s="16"/>
      <c r="N58" s="9" t="s">
        <v>188</v>
      </c>
      <c r="O58" s="213"/>
      <c r="P58" s="64">
        <f>COUNTIF(Results!GA7:GA3500,"15")/F6</f>
        <v>0</v>
      </c>
    </row>
    <row r="59" spans="2:17" ht="15" customHeight="1" x14ac:dyDescent="0.25">
      <c r="B59" s="45"/>
      <c r="C59" s="202"/>
      <c r="E59" s="9"/>
      <c r="F59" s="212"/>
      <c r="G59" s="8"/>
      <c r="H59" s="189"/>
      <c r="I59" s="9" t="s">
        <v>31</v>
      </c>
      <c r="J59" s="9"/>
      <c r="K59" s="13">
        <f>COUNTIF(Results!GA7:GA35000,"8")/F6</f>
        <v>0</v>
      </c>
      <c r="L59" s="16"/>
      <c r="M59" s="16"/>
      <c r="N59" s="9" t="s">
        <v>30</v>
      </c>
      <c r="O59" s="213"/>
      <c r="P59" s="64">
        <f>COUNTIF(Results!GA7:GA3500,"16")/F6</f>
        <v>0.29545454545454547</v>
      </c>
    </row>
    <row r="60" spans="2:17" ht="15" customHeight="1" x14ac:dyDescent="0.25">
      <c r="B60" s="189" t="s">
        <v>37</v>
      </c>
      <c r="C60" s="11" t="s">
        <v>108</v>
      </c>
      <c r="D60" s="9"/>
      <c r="E60" s="9"/>
      <c r="F60" s="43"/>
      <c r="G60" s="8"/>
      <c r="H60" s="189"/>
      <c r="I60" s="199"/>
      <c r="J60" s="208"/>
      <c r="K60" s="230"/>
      <c r="L60" s="33"/>
      <c r="M60" s="33"/>
      <c r="N60" s="213"/>
      <c r="O60" s="33"/>
      <c r="P60" s="46"/>
    </row>
    <row r="61" spans="2:17" ht="15" customHeight="1" x14ac:dyDescent="0.25">
      <c r="B61" s="42"/>
      <c r="C61" s="9" t="s">
        <v>49</v>
      </c>
      <c r="D61" s="9"/>
      <c r="E61" s="33"/>
      <c r="F61" s="226">
        <f>SUM(Results!DX7:'Results'!DX3500)</f>
        <v>734</v>
      </c>
      <c r="G61" s="8"/>
      <c r="H61" s="42"/>
      <c r="I61" s="199"/>
      <c r="J61" s="213"/>
      <c r="K61" s="213"/>
      <c r="L61" s="213"/>
      <c r="M61" s="213"/>
      <c r="N61" s="213"/>
      <c r="O61" s="213"/>
      <c r="P61" s="164"/>
    </row>
    <row r="62" spans="2:17" ht="15" customHeight="1" x14ac:dyDescent="0.25">
      <c r="B62" s="42"/>
      <c r="C62" s="9" t="s">
        <v>48</v>
      </c>
      <c r="D62" s="9"/>
      <c r="E62" s="9"/>
      <c r="F62" s="226">
        <f>SUM(Results!DY7:'Results'!DY3500)</f>
        <v>974</v>
      </c>
      <c r="G62" s="8"/>
      <c r="H62" s="42"/>
      <c r="I62" s="118">
        <f>1-(COUNTA(Results!GW7:GW3500)/F6)</f>
        <v>0.65909090909090917</v>
      </c>
      <c r="J62" s="252" t="s">
        <v>148</v>
      </c>
      <c r="K62" s="252"/>
      <c r="L62" s="252"/>
      <c r="M62" s="210"/>
      <c r="N62" s="210"/>
      <c r="O62" s="200"/>
      <c r="P62" s="46"/>
      <c r="Q62" s="26"/>
    </row>
    <row r="63" spans="2:17" ht="15" customHeight="1" x14ac:dyDescent="0.25">
      <c r="B63" s="42"/>
      <c r="C63" s="33"/>
      <c r="D63" s="33"/>
      <c r="E63" s="33"/>
      <c r="F63" s="55"/>
      <c r="G63" s="8"/>
      <c r="H63" s="42"/>
      <c r="I63" s="231">
        <f>COUNTA(Results!GE7:'Results'!GE3500)</f>
        <v>1</v>
      </c>
      <c r="J63" s="9" t="s">
        <v>58</v>
      </c>
      <c r="K63" s="33"/>
      <c r="L63" s="33"/>
      <c r="M63" s="33"/>
      <c r="N63" s="12">
        <f>COUNTA(Results!GG7:'Results'!GG3500)</f>
        <v>3</v>
      </c>
      <c r="O63" s="9" t="s">
        <v>59</v>
      </c>
      <c r="P63" s="162"/>
      <c r="Q63" s="26"/>
    </row>
    <row r="64" spans="2:17" ht="15" customHeight="1" x14ac:dyDescent="0.25">
      <c r="B64" s="189" t="s">
        <v>37</v>
      </c>
      <c r="C64" s="11" t="s">
        <v>107</v>
      </c>
      <c r="D64" s="9"/>
      <c r="E64" s="9"/>
      <c r="F64" s="212"/>
      <c r="G64" s="8"/>
      <c r="H64" s="191"/>
      <c r="I64" s="231">
        <f>COUNTA(Results!GI7:'Results'!GI3500)</f>
        <v>1</v>
      </c>
      <c r="J64" s="9" t="s">
        <v>60</v>
      </c>
      <c r="K64" s="213"/>
      <c r="L64" s="33"/>
      <c r="M64" s="33"/>
      <c r="N64" s="12">
        <f>COUNTA(Results!GU7:'Results'!GU3500)</f>
        <v>9</v>
      </c>
      <c r="O64" s="198" t="s">
        <v>149</v>
      </c>
      <c r="P64" s="46"/>
      <c r="Q64" s="113"/>
    </row>
    <row r="65" spans="1:17" ht="15.75" x14ac:dyDescent="0.25">
      <c r="B65" s="42"/>
      <c r="C65" s="250" t="s">
        <v>55</v>
      </c>
      <c r="D65" s="250"/>
      <c r="F65" s="226">
        <f>SUM(Results!ER7:'Results'!ER3500)</f>
        <v>1646</v>
      </c>
      <c r="G65" s="8"/>
      <c r="H65" s="189"/>
      <c r="I65" s="37">
        <f>COUNTA(Results!GO7:'Results'!GO3500)</f>
        <v>1</v>
      </c>
      <c r="J65" s="37" t="s">
        <v>150</v>
      </c>
      <c r="K65" s="213"/>
      <c r="L65" s="33"/>
      <c r="M65" s="33"/>
      <c r="N65" s="37">
        <f>COUNTA(Results!GK7:'Results'!GK3500)</f>
        <v>14</v>
      </c>
      <c r="O65" s="37" t="s">
        <v>152</v>
      </c>
      <c r="P65" s="44"/>
      <c r="Q65" s="114"/>
    </row>
    <row r="66" spans="1:17" ht="15" customHeight="1" x14ac:dyDescent="0.25">
      <c r="A66" s="7"/>
      <c r="B66" s="42"/>
      <c r="C66" s="250"/>
      <c r="D66" s="250"/>
      <c r="E66" s="33"/>
      <c r="F66" s="55"/>
      <c r="G66" s="8"/>
      <c r="H66" s="42"/>
      <c r="I66" s="37">
        <f>COUNTA(Results!GS7:'Results'!GS3500)</f>
        <v>8</v>
      </c>
      <c r="J66" s="37" t="s">
        <v>153</v>
      </c>
      <c r="K66" s="213"/>
      <c r="L66" s="213"/>
      <c r="M66" s="213"/>
      <c r="N66" s="37">
        <f>COUNTA(Results!GM7:GM3500)</f>
        <v>0</v>
      </c>
      <c r="O66" s="37" t="s">
        <v>159</v>
      </c>
      <c r="P66" s="44"/>
      <c r="Q66" s="185"/>
    </row>
    <row r="67" spans="1:17" ht="17.25" customHeight="1" x14ac:dyDescent="0.25">
      <c r="B67" s="42"/>
      <c r="C67" s="33"/>
      <c r="D67" s="33"/>
      <c r="E67" s="33"/>
      <c r="F67" s="212"/>
      <c r="G67" s="19"/>
      <c r="H67" s="42"/>
      <c r="I67" s="37">
        <f>COUNTA(Results!GQ7:GQ3500)</f>
        <v>0</v>
      </c>
      <c r="J67" s="37" t="s">
        <v>160</v>
      </c>
      <c r="K67" s="213"/>
      <c r="L67" s="213"/>
      <c r="M67" s="213"/>
      <c r="N67" s="37">
        <f>COUNTA(Results!GC7:GC3500)</f>
        <v>0</v>
      </c>
      <c r="O67" s="37" t="s">
        <v>161</v>
      </c>
      <c r="P67" s="44"/>
      <c r="Q67" s="26"/>
    </row>
    <row r="68" spans="1:17" ht="15.75" x14ac:dyDescent="0.25">
      <c r="B68" s="56" t="s">
        <v>18</v>
      </c>
      <c r="C68" s="28" t="s">
        <v>17</v>
      </c>
      <c r="D68" s="227" t="str">
        <f>ROUND(AVERAGE(Results!DL7:'Results'!DL3500),0) &amp;"%"</f>
        <v>92%</v>
      </c>
      <c r="E68" s="9" t="s">
        <v>47</v>
      </c>
      <c r="F68" s="55"/>
      <c r="G68" s="19"/>
      <c r="H68" s="42"/>
      <c r="I68" s="37">
        <f>COUNTA(Results!GY7:GY3500)</f>
        <v>17</v>
      </c>
      <c r="J68" s="9" t="s">
        <v>151</v>
      </c>
      <c r="K68" s="213"/>
      <c r="L68" s="213"/>
      <c r="M68" s="213"/>
      <c r="N68" s="213"/>
      <c r="O68" s="199"/>
      <c r="P68" s="44"/>
    </row>
    <row r="69" spans="1:17" ht="15.75" x14ac:dyDescent="0.25">
      <c r="B69" s="42"/>
      <c r="C69" s="28" t="s">
        <v>19</v>
      </c>
      <c r="D69" s="33"/>
      <c r="E69" s="33"/>
      <c r="F69" s="55"/>
      <c r="G69" s="19"/>
      <c r="H69" s="42"/>
      <c r="I69" s="199"/>
      <c r="J69" s="199"/>
      <c r="K69" s="199"/>
      <c r="L69" s="199"/>
      <c r="M69" s="199"/>
      <c r="N69" s="199"/>
      <c r="O69" s="199"/>
      <c r="P69" s="44"/>
    </row>
    <row r="70" spans="1:17" ht="6.75" customHeight="1" x14ac:dyDescent="0.25">
      <c r="B70" s="57"/>
      <c r="C70" s="58"/>
      <c r="D70" s="59"/>
      <c r="E70" s="59"/>
      <c r="F70" s="60"/>
      <c r="G70" s="19"/>
      <c r="H70" s="57"/>
      <c r="I70" s="65"/>
      <c r="J70" s="66"/>
      <c r="K70" s="66"/>
      <c r="L70" s="59"/>
      <c r="M70" s="59"/>
      <c r="N70" s="67"/>
      <c r="O70" s="68"/>
      <c r="P70" s="69"/>
    </row>
    <row r="71" spans="1:17" ht="15.75" customHeight="1" x14ac:dyDescent="0.25">
      <c r="B71" s="25" t="s">
        <v>50</v>
      </c>
      <c r="C71" s="2" t="s">
        <v>51</v>
      </c>
    </row>
    <row r="73" spans="1:17" x14ac:dyDescent="0.2">
      <c r="K73" s="111"/>
      <c r="L73" s="111"/>
    </row>
    <row r="74" spans="1:17" x14ac:dyDescent="0.2">
      <c r="J74" s="7"/>
    </row>
    <row r="75" spans="1:17" x14ac:dyDescent="0.2">
      <c r="D75" s="105"/>
    </row>
    <row r="81" spans="11:11" x14ac:dyDescent="0.2">
      <c r="K81" s="103"/>
    </row>
  </sheetData>
  <sheetProtection selectLockedCells="1" selectUnlockedCells="1"/>
  <mergeCells count="30">
    <mergeCell ref="B9:P9"/>
    <mergeCell ref="I25:J25"/>
    <mergeCell ref="N24:O25"/>
    <mergeCell ref="M11:N11"/>
    <mergeCell ref="B4:P4"/>
    <mergeCell ref="M14:N14"/>
    <mergeCell ref="M15:N15"/>
    <mergeCell ref="B6:E6"/>
    <mergeCell ref="C13:D13"/>
    <mergeCell ref="B40:F40"/>
    <mergeCell ref="J48:K48"/>
    <mergeCell ref="B1:P1"/>
    <mergeCell ref="B2:P2"/>
    <mergeCell ref="B3:P3"/>
    <mergeCell ref="B7:P7"/>
    <mergeCell ref="H6:N6"/>
    <mergeCell ref="C39:D39"/>
    <mergeCell ref="F38:G38"/>
    <mergeCell ref="C46:D46"/>
    <mergeCell ref="I40:P40"/>
    <mergeCell ref="M16:N16"/>
    <mergeCell ref="M17:N17"/>
    <mergeCell ref="M12:N12"/>
    <mergeCell ref="M13:N13"/>
    <mergeCell ref="I21:J21"/>
    <mergeCell ref="C49:D50"/>
    <mergeCell ref="E49:E50"/>
    <mergeCell ref="C65:D66"/>
    <mergeCell ref="J47:K47"/>
    <mergeCell ref="J62:L62"/>
  </mergeCells>
  <phoneticPr fontId="1" type="noConversion"/>
  <pageMargins left="0.44" right="0.39" top="0.4" bottom="0.72" header="0.18" footer="0.16"/>
  <pageSetup scale="62" orientation="portrait" r:id="rId1"/>
  <headerFooter alignWithMargins="0">
    <oddFooter>&amp;L&amp;"Calibri,Bold Italic"©2019 Parents as Teachers
For additional information on Parents as Teachers,
please visit our website:  www.ParentsAsTeachers.org
or call 1-866-PAT4YOU (1-866-728-4968)&amp;R&amp;G
&amp;D</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3520"/>
  <sheetViews>
    <sheetView topLeftCell="A22" zoomScale="115" zoomScaleNormal="115" workbookViewId="0">
      <selection activeCell="N44" sqref="N44"/>
    </sheetView>
  </sheetViews>
  <sheetFormatPr defaultRowHeight="12.75" x14ac:dyDescent="0.2"/>
  <cols>
    <col min="1" max="1" width="2.5703125" customWidth="1"/>
    <col min="2" max="2" width="3.5703125" style="3" customWidth="1"/>
    <col min="3" max="3" width="26" style="2" customWidth="1"/>
    <col min="4" max="4" width="14.28515625" style="2" customWidth="1"/>
    <col min="5" max="5" width="14.42578125" style="2" customWidth="1"/>
    <col min="6" max="6" width="16.7109375" style="3" customWidth="1"/>
    <col min="7" max="7" width="8.42578125" style="3" customWidth="1"/>
    <col min="8" max="8" width="0.42578125" style="18" customWidth="1"/>
    <col min="9" max="9" width="4.7109375" customWidth="1"/>
    <col min="10" max="10" width="16.5703125" customWidth="1"/>
    <col min="11" max="11" width="7.85546875" customWidth="1"/>
    <col min="13" max="13" width="8.42578125" customWidth="1"/>
    <col min="14" max="14" width="11.28515625" customWidth="1"/>
    <col min="15" max="15" width="11.7109375" customWidth="1"/>
    <col min="16" max="16" width="2.42578125" customWidth="1"/>
  </cols>
  <sheetData>
    <row r="1" spans="2:16" ht="21" x14ac:dyDescent="0.35">
      <c r="B1" s="256" t="str">
        <f>Results!F1</f>
        <v>2019-2020 APR 2-Pager + Infographic</v>
      </c>
      <c r="C1" s="257"/>
      <c r="D1" s="257"/>
      <c r="E1" s="257"/>
      <c r="F1" s="257"/>
      <c r="G1" s="257"/>
      <c r="H1" s="257"/>
      <c r="I1" s="257"/>
      <c r="J1" s="257"/>
      <c r="K1" s="257"/>
      <c r="L1" s="257"/>
      <c r="M1" s="257"/>
      <c r="N1" s="257"/>
      <c r="O1" s="258"/>
    </row>
    <row r="2" spans="2:16" ht="18.75" x14ac:dyDescent="0.3">
      <c r="B2" s="259" t="s">
        <v>144</v>
      </c>
      <c r="C2" s="260"/>
      <c r="D2" s="260"/>
      <c r="E2" s="260"/>
      <c r="F2" s="260"/>
      <c r="G2" s="260"/>
      <c r="H2" s="260"/>
      <c r="I2" s="260"/>
      <c r="J2" s="260"/>
      <c r="K2" s="260"/>
      <c r="L2" s="260"/>
      <c r="M2" s="260"/>
      <c r="N2" s="260"/>
      <c r="O2" s="261"/>
    </row>
    <row r="3" spans="2:16" ht="30" customHeight="1" x14ac:dyDescent="0.3">
      <c r="B3" s="262" t="s">
        <v>14</v>
      </c>
      <c r="C3" s="263"/>
      <c r="D3" s="263"/>
      <c r="E3" s="263"/>
      <c r="F3" s="263"/>
      <c r="G3" s="263"/>
      <c r="H3" s="263"/>
      <c r="I3" s="263"/>
      <c r="J3" s="263"/>
      <c r="K3" s="263"/>
      <c r="L3" s="263"/>
      <c r="M3" s="263"/>
      <c r="N3" s="263"/>
      <c r="O3" s="264"/>
      <c r="P3" s="22"/>
    </row>
    <row r="4" spans="2:16" ht="15" customHeight="1" x14ac:dyDescent="0.25">
      <c r="B4" s="287" t="str">
        <f>"This information is based on data from " &amp; 'Page 1'!F6 &amp; " Affiliate Performance Reports Submitted in " &amp; 'Page 1'!O6</f>
        <v>This information is based on data from 44 Affiliate Performance Reports Submitted in SC</v>
      </c>
      <c r="C4" s="288"/>
      <c r="D4" s="288"/>
      <c r="E4" s="288"/>
      <c r="F4" s="288"/>
      <c r="G4" s="288"/>
      <c r="H4" s="288"/>
      <c r="I4" s="288"/>
      <c r="J4" s="288"/>
      <c r="K4" s="288"/>
      <c r="L4" s="288"/>
      <c r="M4" s="288"/>
      <c r="N4" s="288"/>
      <c r="O4" s="289"/>
    </row>
    <row r="5" spans="2:16" ht="19.5" customHeight="1" x14ac:dyDescent="0.25">
      <c r="B5" s="284" t="s">
        <v>220</v>
      </c>
      <c r="C5" s="285"/>
      <c r="D5" s="285"/>
      <c r="E5" s="285"/>
      <c r="F5" s="285"/>
      <c r="G5" s="285"/>
      <c r="H5" s="285"/>
      <c r="I5" s="285"/>
      <c r="J5" s="285"/>
      <c r="K5" s="285"/>
      <c r="L5" s="285"/>
      <c r="M5" s="285"/>
      <c r="N5" s="285"/>
      <c r="O5" s="286"/>
      <c r="P5" s="1"/>
    </row>
    <row r="6" spans="2:16" ht="3" customHeight="1" x14ac:dyDescent="0.25">
      <c r="B6" s="62"/>
      <c r="C6" s="8"/>
      <c r="D6" s="8"/>
      <c r="E6" s="8"/>
      <c r="F6" s="8"/>
      <c r="G6" s="8"/>
      <c r="H6" s="8"/>
      <c r="I6" s="8"/>
      <c r="J6" s="8"/>
      <c r="K6" s="8"/>
      <c r="L6" s="8"/>
      <c r="M6" s="8"/>
      <c r="N6" s="8"/>
      <c r="O6" s="54"/>
      <c r="P6" s="1"/>
    </row>
    <row r="7" spans="2:16" ht="15.75" x14ac:dyDescent="0.25">
      <c r="B7" s="271" t="s">
        <v>89</v>
      </c>
      <c r="C7" s="272"/>
      <c r="D7" s="272"/>
      <c r="E7" s="272"/>
      <c r="F7" s="272"/>
      <c r="G7" s="273"/>
      <c r="H7" s="95"/>
      <c r="I7" s="271" t="s">
        <v>0</v>
      </c>
      <c r="J7" s="272"/>
      <c r="K7" s="272"/>
      <c r="L7" s="272"/>
      <c r="M7" s="272"/>
      <c r="N7" s="272"/>
      <c r="O7" s="273"/>
    </row>
    <row r="8" spans="2:16" ht="15" customHeight="1" x14ac:dyDescent="0.25">
      <c r="B8" s="56" t="s">
        <v>18</v>
      </c>
      <c r="C8" s="23" t="s">
        <v>199</v>
      </c>
      <c r="D8" s="9"/>
      <c r="E8" s="12">
        <f>SUM(Results!AM7:'Results'!AM3500)</f>
        <v>84</v>
      </c>
      <c r="F8" s="17">
        <f>E8/'Page 1'!$D$11</f>
        <v>4.5776566757493191E-2</v>
      </c>
      <c r="G8" s="165"/>
      <c r="H8" s="33"/>
      <c r="I8" s="189" t="s">
        <v>37</v>
      </c>
      <c r="J8" s="11" t="s">
        <v>1</v>
      </c>
      <c r="K8" s="11"/>
      <c r="L8" s="11"/>
      <c r="M8" s="11"/>
      <c r="N8" s="11"/>
      <c r="O8" s="63"/>
    </row>
    <row r="9" spans="2:16" ht="15" customHeight="1" x14ac:dyDescent="0.25">
      <c r="B9" s="56" t="s">
        <v>18</v>
      </c>
      <c r="C9" s="23" t="s">
        <v>201</v>
      </c>
      <c r="D9" s="9"/>
      <c r="E9" s="12">
        <f>SUM(Results!AR7:'Results'!AR3500)</f>
        <v>51</v>
      </c>
      <c r="F9" s="17">
        <f>E9/'Page 1'!$D$11</f>
        <v>2.7792915531335151E-2</v>
      </c>
      <c r="G9" s="165"/>
      <c r="H9" s="33"/>
      <c r="I9" s="56" t="s">
        <v>18</v>
      </c>
      <c r="J9" s="23" t="s">
        <v>61</v>
      </c>
      <c r="K9" s="23"/>
      <c r="L9" s="23"/>
      <c r="M9" s="23"/>
      <c r="N9" s="33"/>
      <c r="O9" s="233">
        <f>(SUM(Results!DO7:'Results'!DO3500)+SUM(Results!DR7:DR3500))</f>
        <v>1656</v>
      </c>
    </row>
    <row r="10" spans="2:16" ht="15" customHeight="1" x14ac:dyDescent="0.25">
      <c r="B10" s="56" t="s">
        <v>18</v>
      </c>
      <c r="C10" s="23" t="s">
        <v>202</v>
      </c>
      <c r="D10" s="9"/>
      <c r="E10" s="12">
        <f>SUM(Results!AS7:'Results'!AS3500)</f>
        <v>36</v>
      </c>
      <c r="F10" s="17">
        <f>E10/'Page 1'!$D$11</f>
        <v>1.9618528610354225E-2</v>
      </c>
      <c r="G10" s="165"/>
      <c r="H10" s="33"/>
      <c r="I10" s="56" t="s">
        <v>18</v>
      </c>
      <c r="J10" s="23" t="s">
        <v>62</v>
      </c>
      <c r="K10" s="23"/>
      <c r="L10" s="23"/>
      <c r="M10" s="23"/>
      <c r="N10" s="33"/>
      <c r="O10" s="233">
        <f>(SUM(Results!DQ7:'Results'!DQ3500)+SUM(Results!DR7:DR3500))</f>
        <v>598</v>
      </c>
    </row>
    <row r="11" spans="2:16" ht="15" customHeight="1" x14ac:dyDescent="0.25">
      <c r="B11" s="56" t="s">
        <v>18</v>
      </c>
      <c r="C11" s="23" t="s">
        <v>203</v>
      </c>
      <c r="D11" s="23"/>
      <c r="E11" s="12">
        <f>SUM(Results!AV7:'Results'!AV3500)</f>
        <v>151</v>
      </c>
      <c r="F11" s="17">
        <f>E11/'Page 1'!$D$11</f>
        <v>8.2288828337874653E-2</v>
      </c>
      <c r="G11" s="165"/>
      <c r="H11" s="33"/>
      <c r="I11" s="82"/>
      <c r="J11" s="33"/>
      <c r="K11" s="23"/>
      <c r="L11" s="23"/>
      <c r="M11" s="23"/>
      <c r="N11" s="33"/>
      <c r="O11" s="46"/>
    </row>
    <row r="12" spans="2:16" ht="15" customHeight="1" x14ac:dyDescent="0.25">
      <c r="B12" s="56" t="s">
        <v>18</v>
      </c>
      <c r="C12" s="23" t="s">
        <v>204</v>
      </c>
      <c r="D12" s="23"/>
      <c r="E12" s="12">
        <f>SUM(Results!AU7:'Results'!AU3500)</f>
        <v>55</v>
      </c>
      <c r="F12" s="17">
        <f>E12/'Page 1'!$D$11</f>
        <v>2.9972752043596729E-2</v>
      </c>
      <c r="G12" s="165"/>
      <c r="H12" s="33"/>
      <c r="I12" s="189" t="s">
        <v>37</v>
      </c>
      <c r="J12" s="11" t="s">
        <v>34</v>
      </c>
      <c r="K12" s="34"/>
      <c r="L12" s="33"/>
      <c r="M12" s="33"/>
      <c r="N12" s="33"/>
      <c r="O12" s="46"/>
    </row>
    <row r="13" spans="2:16" ht="15" customHeight="1" x14ac:dyDescent="0.25">
      <c r="B13" s="56" t="s">
        <v>18</v>
      </c>
      <c r="C13" s="23" t="s">
        <v>21</v>
      </c>
      <c r="D13" s="23"/>
      <c r="E13" s="12">
        <f>SUM(Results!AX7:'Results'!AX3500)</f>
        <v>48</v>
      </c>
      <c r="F13" s="17">
        <f>E13/'Page 1'!$D$11</f>
        <v>2.6158038147138966E-2</v>
      </c>
      <c r="G13" s="165"/>
      <c r="H13" s="33"/>
      <c r="I13" s="82"/>
      <c r="J13" s="33"/>
      <c r="K13" s="34"/>
      <c r="L13" s="33"/>
      <c r="M13" s="33"/>
      <c r="N13" s="33"/>
      <c r="O13" s="46"/>
    </row>
    <row r="14" spans="2:16" ht="15" customHeight="1" x14ac:dyDescent="0.25">
      <c r="B14" s="56" t="s">
        <v>18</v>
      </c>
      <c r="C14" s="23" t="s">
        <v>173</v>
      </c>
      <c r="D14" s="23"/>
      <c r="E14" s="12">
        <f>SUM(Results!AY7:'Results'!AY3500)</f>
        <v>67</v>
      </c>
      <c r="F14" s="17">
        <f>E14/'Page 1'!$D$11</f>
        <v>3.6512261580381469E-2</v>
      </c>
      <c r="G14" s="165"/>
      <c r="H14" s="33"/>
      <c r="I14" s="56" t="s">
        <v>18</v>
      </c>
      <c r="J14" s="250" t="s">
        <v>2</v>
      </c>
      <c r="K14" s="250"/>
      <c r="L14" s="250"/>
      <c r="M14" s="250"/>
      <c r="N14" s="33"/>
      <c r="O14" s="233">
        <f>SUM(Results!DS7:'Results'!DS3500)</f>
        <v>1735</v>
      </c>
    </row>
    <row r="15" spans="2:16" ht="15" customHeight="1" x14ac:dyDescent="0.25">
      <c r="B15" s="56" t="s">
        <v>18</v>
      </c>
      <c r="C15" s="23" t="s">
        <v>205</v>
      </c>
      <c r="D15" s="23"/>
      <c r="E15" s="12">
        <f>SUM(Results!AT7:'Results'!AT3500)</f>
        <v>38</v>
      </c>
      <c r="F15" s="17">
        <f>E15/'Page 1'!$D$11</f>
        <v>2.0708446866485014E-2</v>
      </c>
      <c r="G15" s="165"/>
      <c r="H15" s="33"/>
      <c r="I15" s="82"/>
      <c r="J15" s="15"/>
      <c r="K15" s="15"/>
      <c r="L15" s="15"/>
      <c r="M15" s="15"/>
      <c r="N15" s="33"/>
      <c r="O15" s="46"/>
    </row>
    <row r="16" spans="2:16" ht="14.25" customHeight="1" x14ac:dyDescent="0.25">
      <c r="B16" s="56" t="s">
        <v>18</v>
      </c>
      <c r="C16" s="23" t="s">
        <v>172</v>
      </c>
      <c r="D16" s="23"/>
      <c r="E16" s="12">
        <f>SUM(Results!AZ7:'Results'!AZ3500)</f>
        <v>23</v>
      </c>
      <c r="F16" s="17">
        <f>E16/'Page 1'!$D$11</f>
        <v>1.2534059945504087E-2</v>
      </c>
      <c r="G16" s="165"/>
      <c r="H16" s="33"/>
      <c r="I16" s="56" t="s">
        <v>18</v>
      </c>
      <c r="J16" s="250" t="s">
        <v>3</v>
      </c>
      <c r="K16" s="250"/>
      <c r="L16" s="250"/>
      <c r="M16" s="250"/>
      <c r="N16" s="12">
        <f>SUM(Results!DT7:'Results'!DT3500)</f>
        <v>1267</v>
      </c>
      <c r="O16" s="64">
        <f>N16/O14</f>
        <v>0.73025936599423635</v>
      </c>
    </row>
    <row r="17" spans="2:22" ht="14.25" customHeight="1" x14ac:dyDescent="0.25">
      <c r="B17" s="56" t="s">
        <v>18</v>
      </c>
      <c r="C17" s="119" t="s">
        <v>115</v>
      </c>
      <c r="E17" s="232">
        <f>SUM(Results!DM7:DM3500)</f>
        <v>71</v>
      </c>
      <c r="F17" s="17">
        <f>E17/'Page 1'!$D$11</f>
        <v>3.8692098092643054E-2</v>
      </c>
      <c r="G17" s="165"/>
      <c r="H17" s="33"/>
      <c r="I17" s="56"/>
      <c r="J17" s="197"/>
      <c r="K17" s="197"/>
      <c r="L17" s="197"/>
      <c r="M17" s="197"/>
      <c r="N17" s="12"/>
      <c r="O17" s="64"/>
    </row>
    <row r="18" spans="2:22" ht="15" customHeight="1" x14ac:dyDescent="0.2">
      <c r="B18" s="47"/>
      <c r="C18" s="48"/>
      <c r="D18" s="48"/>
      <c r="E18" s="48"/>
      <c r="F18" s="80"/>
      <c r="G18" s="81"/>
      <c r="I18" s="74"/>
      <c r="J18" s="51"/>
      <c r="K18" s="51"/>
      <c r="L18" s="51"/>
      <c r="M18" s="51"/>
      <c r="N18" s="51"/>
      <c r="O18" s="53"/>
    </row>
    <row r="19" spans="2:22" ht="15" customHeight="1" x14ac:dyDescent="0.25">
      <c r="B19" s="31"/>
      <c r="C19" s="23"/>
      <c r="D19" s="23"/>
      <c r="E19" s="12"/>
      <c r="F19" s="17"/>
      <c r="G19" s="33"/>
      <c r="H19" s="33"/>
      <c r="I19" s="33"/>
      <c r="J19" s="33"/>
      <c r="K19" s="33"/>
      <c r="L19" s="33"/>
      <c r="M19" s="33"/>
      <c r="N19" s="33"/>
      <c r="O19" s="33"/>
    </row>
    <row r="20" spans="2:22" ht="15" customHeight="1" x14ac:dyDescent="0.25">
      <c r="B20" s="253" t="s">
        <v>6</v>
      </c>
      <c r="C20" s="254"/>
      <c r="D20" s="254"/>
      <c r="E20" s="254"/>
      <c r="F20" s="254"/>
      <c r="G20" s="255"/>
      <c r="H20" s="33"/>
      <c r="I20" s="307" t="s">
        <v>77</v>
      </c>
      <c r="J20" s="308"/>
      <c r="K20" s="308"/>
      <c r="L20" s="308"/>
      <c r="M20" s="308"/>
      <c r="N20" s="308"/>
      <c r="O20" s="309"/>
    </row>
    <row r="21" spans="2:22" ht="15.75" customHeight="1" x14ac:dyDescent="0.25">
      <c r="B21" s="189" t="s">
        <v>37</v>
      </c>
      <c r="C21" s="11" t="s">
        <v>100</v>
      </c>
      <c r="D21" s="33"/>
      <c r="E21" s="33"/>
      <c r="F21" s="15"/>
      <c r="G21" s="55"/>
      <c r="H21" s="33"/>
      <c r="I21" s="45"/>
      <c r="J21" s="2"/>
      <c r="K21" s="2"/>
      <c r="L21" s="2"/>
      <c r="M21" s="15"/>
      <c r="N21" s="19"/>
      <c r="O21" s="44"/>
    </row>
    <row r="22" spans="2:22" ht="15.75" customHeight="1" x14ac:dyDescent="0.25">
      <c r="B22" s="42"/>
      <c r="C22" s="33"/>
      <c r="D22" s="33"/>
      <c r="E22" s="33"/>
      <c r="F22" s="32"/>
      <c r="G22" s="46"/>
      <c r="H22" s="33"/>
      <c r="I22" s="56" t="s">
        <v>18</v>
      </c>
      <c r="J22" s="9" t="s">
        <v>98</v>
      </c>
      <c r="K22" s="33"/>
      <c r="L22" s="33"/>
      <c r="M22" s="199"/>
      <c r="N22" s="32">
        <f>SUM(Results!P7:P3500)</f>
        <v>145</v>
      </c>
      <c r="O22" s="44"/>
    </row>
    <row r="23" spans="2:22" ht="15.75" customHeight="1" x14ac:dyDescent="0.25">
      <c r="B23" s="56" t="s">
        <v>18</v>
      </c>
      <c r="C23" s="250" t="s">
        <v>4</v>
      </c>
      <c r="D23" s="250"/>
      <c r="E23" s="250"/>
      <c r="F23" s="211"/>
      <c r="G23" s="46"/>
      <c r="H23" s="33"/>
      <c r="I23" s="42"/>
      <c r="J23" s="33"/>
      <c r="K23" s="33"/>
      <c r="L23" s="33"/>
      <c r="M23" s="199"/>
      <c r="N23" s="211"/>
      <c r="O23" s="44"/>
    </row>
    <row r="24" spans="2:22" ht="15.75" customHeight="1" x14ac:dyDescent="0.25">
      <c r="B24" s="42"/>
      <c r="C24" s="250" t="s">
        <v>5</v>
      </c>
      <c r="D24" s="250"/>
      <c r="E24" s="250"/>
      <c r="F24" s="13">
        <f>(SUM(Results!DV7:DV3500))/(SUM(Results!BC7:BC3500)+(SUM(Results!BD7:BD3500)+(SUM(Results!BE7:BE3500))))</f>
        <v>0.88363072148952682</v>
      </c>
      <c r="G24" s="71"/>
      <c r="H24" s="33"/>
      <c r="I24" s="56" t="s">
        <v>18</v>
      </c>
      <c r="J24" s="28" t="s">
        <v>97</v>
      </c>
      <c r="K24" s="28"/>
      <c r="L24" s="197"/>
      <c r="M24" s="199"/>
      <c r="N24" s="12">
        <f>SUM(Results!AE7:AE3500)</f>
        <v>864</v>
      </c>
      <c r="O24" s="44"/>
    </row>
    <row r="25" spans="2:22" ht="15.75" x14ac:dyDescent="0.25">
      <c r="B25" s="42"/>
      <c r="C25" s="33"/>
      <c r="D25" s="33"/>
      <c r="E25" s="33"/>
      <c r="F25" s="13"/>
      <c r="G25" s="64"/>
      <c r="H25" s="21"/>
      <c r="I25" s="42"/>
      <c r="J25" s="197"/>
      <c r="K25" s="197"/>
      <c r="L25" s="197"/>
      <c r="M25" s="199"/>
      <c r="N25" s="13"/>
      <c r="O25" s="44"/>
    </row>
    <row r="26" spans="2:22" ht="15" customHeight="1" x14ac:dyDescent="0.25">
      <c r="B26" s="56" t="s">
        <v>18</v>
      </c>
      <c r="C26" s="250" t="s">
        <v>52</v>
      </c>
      <c r="D26" s="250"/>
      <c r="E26" s="250"/>
      <c r="F26" s="211"/>
      <c r="G26" s="55"/>
      <c r="H26" s="8"/>
      <c r="I26" s="56" t="s">
        <v>18</v>
      </c>
      <c r="J26" s="9" t="s">
        <v>99</v>
      </c>
      <c r="K26" s="33"/>
      <c r="L26" s="33"/>
      <c r="M26" s="199"/>
      <c r="N26" s="234">
        <f>AVERAGE(Results!AF7:AF3500)</f>
        <v>1.7454545454545458</v>
      </c>
      <c r="O26" s="44"/>
    </row>
    <row r="27" spans="2:22" ht="15" customHeight="1" x14ac:dyDescent="0.25">
      <c r="B27" s="42"/>
      <c r="C27" s="250" t="s">
        <v>8</v>
      </c>
      <c r="D27" s="250"/>
      <c r="E27" s="250"/>
      <c r="F27" s="13">
        <f>(SUM(Results!DU7:DU3500))/(SUM(Results!BA7:BA3500)+(SUM(Results!BB7:BB3500)))</f>
        <v>0.92124542124542119</v>
      </c>
      <c r="G27" s="71"/>
      <c r="H27" s="8"/>
      <c r="I27" s="41"/>
      <c r="J27" s="199"/>
      <c r="K27" s="199"/>
      <c r="L27" s="199"/>
      <c r="M27" s="199"/>
      <c r="N27" s="199"/>
      <c r="O27" s="44"/>
    </row>
    <row r="28" spans="2:22" ht="15" customHeight="1" x14ac:dyDescent="0.25">
      <c r="B28" s="42"/>
      <c r="C28" s="33"/>
      <c r="D28" s="33"/>
      <c r="E28" s="33"/>
      <c r="F28" s="13"/>
      <c r="G28" s="70"/>
      <c r="H28" s="19"/>
      <c r="I28" s="41"/>
      <c r="J28" s="199"/>
      <c r="K28" s="199"/>
      <c r="L28" s="199"/>
      <c r="M28" s="199"/>
      <c r="N28" s="199"/>
      <c r="O28" s="44"/>
    </row>
    <row r="29" spans="2:22" ht="15" customHeight="1" x14ac:dyDescent="0.2">
      <c r="B29" s="57"/>
      <c r="C29" s="59"/>
      <c r="D29" s="59"/>
      <c r="E29" s="107"/>
      <c r="F29" s="72"/>
      <c r="G29" s="73"/>
      <c r="H29" s="19"/>
      <c r="I29" s="74"/>
      <c r="J29" s="51"/>
      <c r="K29" s="51"/>
      <c r="L29" s="51"/>
      <c r="M29" s="51"/>
      <c r="N29" s="51"/>
      <c r="O29" s="53"/>
      <c r="P29" s="6"/>
    </row>
    <row r="30" spans="2:22" ht="15" customHeight="1" x14ac:dyDescent="0.2">
      <c r="B30" s="19"/>
      <c r="C30" s="33"/>
      <c r="D30" s="33"/>
      <c r="E30" s="33"/>
      <c r="F30" s="19"/>
      <c r="G30" s="35"/>
      <c r="H30" s="19"/>
      <c r="P30" s="6"/>
    </row>
    <row r="31" spans="2:22" ht="15" customHeight="1" x14ac:dyDescent="0.25">
      <c r="B31" s="302" t="s">
        <v>74</v>
      </c>
      <c r="C31" s="303"/>
      <c r="D31" s="303"/>
      <c r="E31" s="303"/>
      <c r="F31" s="303"/>
      <c r="G31" s="304"/>
      <c r="H31" s="89"/>
      <c r="I31" s="296" t="s">
        <v>7</v>
      </c>
      <c r="J31" s="297"/>
      <c r="K31" s="297"/>
      <c r="L31" s="297"/>
      <c r="M31" s="297"/>
      <c r="N31" s="297"/>
      <c r="O31" s="298"/>
      <c r="P31" s="6"/>
    </row>
    <row r="32" spans="2:22" ht="15" customHeight="1" x14ac:dyDescent="0.25">
      <c r="B32" s="75"/>
      <c r="D32" s="306" t="s">
        <v>75</v>
      </c>
      <c r="F32" s="306" t="s">
        <v>76</v>
      </c>
      <c r="G32" s="76"/>
      <c r="H32" s="21"/>
      <c r="I32" s="56"/>
      <c r="O32" s="76"/>
      <c r="P32" s="6"/>
      <c r="V32" s="7"/>
    </row>
    <row r="33" spans="2:25" ht="15" customHeight="1" x14ac:dyDescent="0.25">
      <c r="B33" s="56"/>
      <c r="C33" s="39"/>
      <c r="D33" s="306"/>
      <c r="E33" s="39"/>
      <c r="F33" s="306"/>
      <c r="G33" s="55"/>
      <c r="H33" s="19"/>
      <c r="I33" s="56" t="s">
        <v>18</v>
      </c>
      <c r="J33" s="9" t="s">
        <v>9</v>
      </c>
      <c r="K33" s="9"/>
      <c r="L33" s="9"/>
      <c r="M33" s="9"/>
      <c r="N33" s="9"/>
      <c r="O33" s="64">
        <f>(COUNTA(Results!HA7:HA3500))/('Page 1'!F6)</f>
        <v>0.56818181818181823</v>
      </c>
      <c r="P33" s="6"/>
      <c r="V33" s="7"/>
    </row>
    <row r="34" spans="2:25" ht="15" customHeight="1" x14ac:dyDescent="0.25">
      <c r="B34" s="56" t="s">
        <v>18</v>
      </c>
      <c r="C34" s="9" t="s">
        <v>175</v>
      </c>
      <c r="D34" s="235">
        <f>(SUM(Results!FF7:FF3500))/(SUM(Results!FO7:FO3500))</f>
        <v>0.21700223713646533</v>
      </c>
      <c r="E34" s="118"/>
      <c r="F34" s="17">
        <f>(SUM(Results!FP7:FP3500))/SUM(Results!FY7:FY3500)</f>
        <v>2.3054755043227664E-2</v>
      </c>
      <c r="G34" s="55"/>
      <c r="H34" s="19"/>
      <c r="I34" s="56" t="s">
        <v>18</v>
      </c>
      <c r="J34" s="9" t="s">
        <v>217</v>
      </c>
      <c r="K34" s="213"/>
      <c r="L34" s="213"/>
      <c r="M34" s="213"/>
      <c r="N34" s="213"/>
      <c r="O34" s="64">
        <f>(COUNTA(Results!HC7:HC3500))/('Page 1'!F6)</f>
        <v>2.2727272727272728E-2</v>
      </c>
      <c r="P34" s="6"/>
    </row>
    <row r="35" spans="2:25" ht="15" customHeight="1" x14ac:dyDescent="0.25">
      <c r="B35" s="56" t="s">
        <v>18</v>
      </c>
      <c r="C35" s="9" t="s">
        <v>214</v>
      </c>
      <c r="D35" s="235">
        <f>(SUM(Results!FG7:FG3500))/(SUM(Results!FO7:FO3500))</f>
        <v>0.20357941834451901</v>
      </c>
      <c r="F35" s="17">
        <f>(SUM(Results!FQ7:FQ3500))/SUM(Results!FY7:FY3500)</f>
        <v>9.7262247838616714E-2</v>
      </c>
      <c r="G35" s="108"/>
      <c r="H35" s="19"/>
      <c r="I35" s="56" t="s">
        <v>18</v>
      </c>
      <c r="J35" s="9" t="s">
        <v>10</v>
      </c>
      <c r="K35" s="33"/>
      <c r="L35" s="33"/>
      <c r="M35" s="33"/>
      <c r="N35" s="33"/>
      <c r="O35" s="64">
        <f>(COUNTA(Results!HE7:HE3500))/('Page 1'!F6)</f>
        <v>0.77272727272727271</v>
      </c>
    </row>
    <row r="36" spans="2:25" ht="18.75" customHeight="1" x14ac:dyDescent="0.25">
      <c r="B36" s="56" t="s">
        <v>18</v>
      </c>
      <c r="C36" s="15" t="s">
        <v>213</v>
      </c>
      <c r="D36" s="235">
        <f>(SUM(Results!FH7:FH3500))/(SUM(Results!FO7:FO3500))</f>
        <v>0.18344519015659955</v>
      </c>
      <c r="E36" s="109"/>
      <c r="F36" s="17">
        <f>(SUM(Results!FR7:FR3500))/SUM(Results!FY7:FY3500)</f>
        <v>0.30763688760806918</v>
      </c>
      <c r="G36" s="108"/>
      <c r="H36" s="19"/>
      <c r="I36" s="56" t="s">
        <v>18</v>
      </c>
      <c r="J36" s="28" t="s">
        <v>11</v>
      </c>
      <c r="K36" s="28"/>
      <c r="L36" s="28"/>
      <c r="M36" s="28"/>
      <c r="N36" s="28"/>
      <c r="O36" s="64">
        <f>(COUNTA(Results!HG7:HG3500))/('Page 1'!F6)</f>
        <v>0.29545454545454547</v>
      </c>
    </row>
    <row r="37" spans="2:25" ht="15" customHeight="1" x14ac:dyDescent="0.25">
      <c r="B37" s="56" t="s">
        <v>18</v>
      </c>
      <c r="C37" s="15" t="s">
        <v>215</v>
      </c>
      <c r="D37" s="235">
        <f>(SUM(Results!FI7:FI3500))/(SUM(Results!FO7:FO3500))</f>
        <v>0.13646532438478748</v>
      </c>
      <c r="E37" s="109"/>
      <c r="F37" s="17">
        <f>(SUM(Results!FS7:FS3500))/SUM(Results!FY7:FY3500)</f>
        <v>0.12968299711815562</v>
      </c>
      <c r="G37" s="55"/>
      <c r="H37" s="19"/>
      <c r="I37" s="56" t="s">
        <v>18</v>
      </c>
      <c r="J37" s="9" t="s">
        <v>12</v>
      </c>
      <c r="K37" s="33"/>
      <c r="L37" s="33"/>
      <c r="M37" s="33"/>
      <c r="N37" s="9"/>
      <c r="O37" s="64">
        <f>(COUNTA(Results!HI7:HI3500))/('Page 1'!F6)</f>
        <v>0.20454545454545456</v>
      </c>
    </row>
    <row r="38" spans="2:25" ht="15" customHeight="1" x14ac:dyDescent="0.25">
      <c r="B38" s="56" t="s">
        <v>18</v>
      </c>
      <c r="C38" s="15" t="s">
        <v>216</v>
      </c>
      <c r="D38" s="235">
        <f>(SUM(Results!FJ7:FJ3500))/(SUM(Results!FO7:FO3500))</f>
        <v>8.5011185682326629E-2</v>
      </c>
      <c r="E38" s="109"/>
      <c r="F38" s="17">
        <f>(SUM(Results!FT7:FT3500))/SUM(Results!FY7:FY3500)</f>
        <v>0.14841498559077809</v>
      </c>
      <c r="G38" s="55"/>
      <c r="H38" s="19"/>
      <c r="I38" s="56" t="s">
        <v>18</v>
      </c>
      <c r="J38" s="9" t="s">
        <v>218</v>
      </c>
      <c r="K38" s="213"/>
      <c r="L38" s="213"/>
      <c r="M38" s="213"/>
      <c r="N38" s="213"/>
      <c r="O38" s="64">
        <f>(COUNTA(Results!HK7:HK3500))/('Page 1'!F6)</f>
        <v>0</v>
      </c>
    </row>
    <row r="39" spans="2:25" s="207" customFormat="1" ht="15" customHeight="1" x14ac:dyDescent="0.25">
      <c r="B39" s="56" t="s">
        <v>18</v>
      </c>
      <c r="C39" s="15" t="s">
        <v>73</v>
      </c>
      <c r="D39" s="235">
        <f>(SUM(Results!FK7:FK3500)+SUM(Results!FL7:FL3500)+SUM(Results!FM7:FM3500)+SUM(Results!FN7:FN3500))/(SUM(Results!FO7:FO3500))</f>
        <v>0.17449664429530201</v>
      </c>
      <c r="E39" s="109"/>
      <c r="F39" s="17">
        <f>(SUM(Results!FU7:FU3500)+SUM(Results!FV7:FV3500)+SUM(Results!FW7:FW3500)+SUM(Results!FX7:FX3500))/SUM(Results!FY7:FY3500)</f>
        <v>0.29394812680115273</v>
      </c>
      <c r="G39" s="55"/>
      <c r="H39" s="19"/>
      <c r="I39" s="56" t="s">
        <v>18</v>
      </c>
      <c r="J39" s="9" t="s">
        <v>13</v>
      </c>
      <c r="K39" s="33"/>
      <c r="L39" s="33"/>
      <c r="M39" s="10"/>
      <c r="N39" s="10"/>
      <c r="O39" s="64">
        <f>(COUNTA(Results!HM7:HM3500))/'Page 1'!F6</f>
        <v>9.0909090909090912E-2</v>
      </c>
    </row>
    <row r="40" spans="2:25" ht="15" customHeight="1" x14ac:dyDescent="0.25">
      <c r="B40" s="77"/>
      <c r="C40" s="78"/>
      <c r="D40" s="188"/>
      <c r="E40" s="78"/>
      <c r="F40" s="79"/>
      <c r="G40" s="60"/>
      <c r="H40" s="19"/>
      <c r="I40" s="74"/>
      <c r="J40" s="217" t="s">
        <v>219</v>
      </c>
      <c r="K40" s="217"/>
      <c r="L40" s="217"/>
      <c r="M40" s="217"/>
      <c r="N40" s="217"/>
      <c r="O40" s="53"/>
    </row>
    <row r="41" spans="2:25" ht="15" x14ac:dyDescent="0.2">
      <c r="R41" s="166"/>
    </row>
    <row r="42" spans="2:25" ht="15" customHeight="1" x14ac:dyDescent="0.25">
      <c r="B42" s="293" t="s">
        <v>101</v>
      </c>
      <c r="C42" s="294"/>
      <c r="D42" s="294"/>
      <c r="E42" s="294"/>
      <c r="F42" s="294"/>
      <c r="G42" s="295"/>
      <c r="H42" s="94"/>
      <c r="I42" s="293" t="s">
        <v>102</v>
      </c>
      <c r="J42" s="294"/>
      <c r="K42" s="294"/>
      <c r="L42" s="294"/>
      <c r="M42" s="294"/>
      <c r="N42" s="294"/>
      <c r="O42" s="295"/>
    </row>
    <row r="43" spans="2:25" ht="15.75" x14ac:dyDescent="0.25">
      <c r="B43" s="56" t="s">
        <v>18</v>
      </c>
      <c r="C43" s="37" t="s">
        <v>83</v>
      </c>
      <c r="F43" s="236">
        <f>SUM(Results!EW7:EW3500)</f>
        <v>447</v>
      </c>
      <c r="G43" s="92"/>
      <c r="H43" s="2"/>
      <c r="I43" s="41"/>
      <c r="J43" s="213"/>
      <c r="K43" s="213"/>
      <c r="L43" s="213"/>
      <c r="M43" s="213"/>
      <c r="N43" s="213"/>
      <c r="O43" s="83"/>
    </row>
    <row r="44" spans="2:25" ht="15" customHeight="1" x14ac:dyDescent="0.25">
      <c r="B44" s="56"/>
      <c r="C44" s="9"/>
      <c r="D44" s="33"/>
      <c r="E44" s="33"/>
      <c r="F44" s="213"/>
      <c r="G44" s="46"/>
      <c r="H44" s="33"/>
      <c r="I44" s="56" t="s">
        <v>18</v>
      </c>
      <c r="J44" s="9" t="s">
        <v>35</v>
      </c>
      <c r="K44" s="2"/>
      <c r="L44" s="2"/>
      <c r="M44" s="3"/>
      <c r="N44" s="238">
        <f>SUM(Results!EU7:EU3500)</f>
        <v>302</v>
      </c>
      <c r="O44" s="44"/>
      <c r="U44" s="14"/>
      <c r="V44" s="14"/>
      <c r="X44" s="3"/>
      <c r="Y44" s="13"/>
    </row>
    <row r="45" spans="2:25" ht="14.25" customHeight="1" x14ac:dyDescent="0.25">
      <c r="B45" s="189" t="s">
        <v>37</v>
      </c>
      <c r="C45" s="88" t="s">
        <v>84</v>
      </c>
      <c r="D45" s="37"/>
      <c r="G45" s="93"/>
      <c r="H45" s="37"/>
      <c r="I45" s="41"/>
      <c r="J45" s="213"/>
      <c r="K45" s="213"/>
      <c r="L45" s="213"/>
      <c r="M45" s="213"/>
      <c r="N45" s="213"/>
      <c r="O45" s="44"/>
    </row>
    <row r="46" spans="2:25" ht="15.75" x14ac:dyDescent="0.25">
      <c r="B46" s="56" t="s">
        <v>18</v>
      </c>
      <c r="C46" s="40" t="s">
        <v>155</v>
      </c>
      <c r="F46" s="237">
        <f>SUM(Results!EX7:EX3500)</f>
        <v>88</v>
      </c>
      <c r="G46" s="228">
        <f>F46/(SUM(F$46:F$53))</f>
        <v>0.19686800894854586</v>
      </c>
      <c r="H46" s="38"/>
      <c r="I46" s="41"/>
      <c r="J46" s="213"/>
      <c r="K46" s="213"/>
      <c r="L46" s="213"/>
      <c r="M46" s="213"/>
      <c r="N46" s="213"/>
      <c r="O46" s="44"/>
    </row>
    <row r="47" spans="2:25" ht="17.25" x14ac:dyDescent="0.25">
      <c r="B47" s="292" t="s">
        <v>18</v>
      </c>
      <c r="C47" s="301" t="s">
        <v>156</v>
      </c>
      <c r="D47" s="301"/>
      <c r="E47" s="301"/>
      <c r="F47" s="299">
        <f>SUM(Results!EY7:EY3500)</f>
        <v>55</v>
      </c>
      <c r="G47" s="305">
        <f>F47/(SUM(F$46:F$53))</f>
        <v>0.12304250559284116</v>
      </c>
      <c r="H47" s="91"/>
      <c r="I47" s="56" t="s">
        <v>18</v>
      </c>
      <c r="J47" s="28" t="s">
        <v>71</v>
      </c>
      <c r="K47" s="213"/>
      <c r="L47" s="213"/>
      <c r="M47" s="213"/>
      <c r="N47" s="213"/>
      <c r="O47" s="44"/>
    </row>
    <row r="48" spans="2:25" ht="30.75" customHeight="1" x14ac:dyDescent="0.2">
      <c r="B48" s="292"/>
      <c r="C48" s="301"/>
      <c r="D48" s="301"/>
      <c r="E48" s="301"/>
      <c r="F48" s="300"/>
      <c r="G48" s="305"/>
      <c r="H48" s="91"/>
      <c r="I48" s="41"/>
      <c r="J48" s="102">
        <f>SUM(F49:F53)/'Page 1'!D11</f>
        <v>0.16566757493188011</v>
      </c>
      <c r="K48" s="102"/>
      <c r="L48" s="213"/>
      <c r="M48" s="213"/>
      <c r="N48" s="213"/>
      <c r="O48" s="44"/>
    </row>
    <row r="49" spans="2:18" ht="15" customHeight="1" x14ac:dyDescent="0.25">
      <c r="B49" s="56" t="s">
        <v>18</v>
      </c>
      <c r="C49" s="40" t="s">
        <v>85</v>
      </c>
      <c r="F49" s="236">
        <f>SUM(Results!EZ7:EZ3500)</f>
        <v>97</v>
      </c>
      <c r="G49" s="228">
        <f>F49/(SUM(F$46:F$53))</f>
        <v>0.21700223713646533</v>
      </c>
      <c r="H49" s="38"/>
      <c r="I49" s="41"/>
      <c r="J49" s="213"/>
      <c r="K49" s="213"/>
      <c r="L49" s="213"/>
      <c r="M49" s="213"/>
      <c r="N49" s="213"/>
      <c r="O49" s="44"/>
      <c r="R49" s="115"/>
    </row>
    <row r="50" spans="2:18" ht="17.25" x14ac:dyDescent="0.25">
      <c r="B50" s="56" t="s">
        <v>18</v>
      </c>
      <c r="C50" s="40" t="s">
        <v>86</v>
      </c>
      <c r="F50" s="237">
        <f>SUM(Results!FA7:FA3500)</f>
        <v>51</v>
      </c>
      <c r="G50" s="228">
        <f>F50/(SUM(F$46:F$53))</f>
        <v>0.11409395973154363</v>
      </c>
      <c r="H50" s="2"/>
      <c r="I50" s="56" t="s">
        <v>18</v>
      </c>
      <c r="J50" s="28" t="s">
        <v>72</v>
      </c>
      <c r="K50" s="213"/>
      <c r="L50" s="213"/>
      <c r="M50" s="213"/>
      <c r="N50" s="213"/>
      <c r="O50" s="44"/>
    </row>
    <row r="51" spans="2:18" ht="15.75" x14ac:dyDescent="0.25">
      <c r="B51" s="56" t="s">
        <v>18</v>
      </c>
      <c r="C51" s="40" t="s">
        <v>87</v>
      </c>
      <c r="F51" s="237">
        <f>SUM(Results!FB7:FB3500)</f>
        <v>31</v>
      </c>
      <c r="G51" s="228">
        <f>F51/(SUM(F$46:F$53))</f>
        <v>6.9351230425055935E-2</v>
      </c>
      <c r="I51" s="41"/>
      <c r="J51" s="102">
        <f>SUM(F50:F53)/('Page 1'!D11-F49)</f>
        <v>0.119102416570771</v>
      </c>
      <c r="K51" s="102"/>
      <c r="L51" s="213"/>
      <c r="M51" s="213"/>
      <c r="N51" s="213"/>
      <c r="O51" s="44"/>
      <c r="R51" s="115"/>
    </row>
    <row r="52" spans="2:18" ht="15" customHeight="1" x14ac:dyDescent="0.25">
      <c r="B52" s="56" t="s">
        <v>18</v>
      </c>
      <c r="C52" s="40" t="s">
        <v>174</v>
      </c>
      <c r="F52" s="236">
        <f>SUM(Results!FC7:FC3500)</f>
        <v>63</v>
      </c>
      <c r="G52" s="228">
        <f>F52/(SUM(F$46:F$53))</f>
        <v>0.14093959731543623</v>
      </c>
      <c r="H52" s="8"/>
      <c r="I52" s="41"/>
      <c r="J52" s="103"/>
      <c r="K52" s="199"/>
      <c r="L52" s="199"/>
      <c r="M52" s="199"/>
      <c r="N52" s="9"/>
      <c r="O52" s="64"/>
      <c r="P52" s="6"/>
    </row>
    <row r="53" spans="2:18" ht="15" customHeight="1" x14ac:dyDescent="0.25">
      <c r="B53" s="56" t="s">
        <v>18</v>
      </c>
      <c r="C53" s="40" t="s">
        <v>88</v>
      </c>
      <c r="F53" s="236">
        <f>SUM(Results!FD7:FD3500)</f>
        <v>62</v>
      </c>
      <c r="G53" s="228">
        <f>F53/(SUM(F$46:F$53))</f>
        <v>0.13870246085011187</v>
      </c>
      <c r="H53" s="8"/>
      <c r="I53" s="41"/>
      <c r="J53" s="199"/>
      <c r="K53" s="199"/>
      <c r="L53" s="199"/>
      <c r="M53" s="199"/>
      <c r="N53" s="9"/>
      <c r="O53" s="64"/>
      <c r="P53" s="6"/>
    </row>
    <row r="54" spans="2:18" ht="15" customHeight="1" x14ac:dyDescent="0.25">
      <c r="B54" s="47"/>
      <c r="C54" s="48"/>
      <c r="D54" s="48"/>
      <c r="E54" s="48"/>
      <c r="F54" s="80"/>
      <c r="G54" s="110"/>
      <c r="H54" s="8"/>
      <c r="I54" s="87"/>
      <c r="J54" s="66"/>
      <c r="K54" s="84"/>
      <c r="L54" s="85"/>
      <c r="M54" s="66"/>
      <c r="N54" s="66"/>
      <c r="O54" s="86"/>
      <c r="P54" s="6"/>
    </row>
    <row r="55" spans="2:18" ht="15" customHeight="1" x14ac:dyDescent="0.25">
      <c r="H55" s="8"/>
      <c r="I55" s="9"/>
      <c r="J55" s="9"/>
      <c r="K55" s="13"/>
      <c r="L55" s="16"/>
      <c r="M55" s="9"/>
      <c r="N55" s="9"/>
      <c r="O55" s="13"/>
      <c r="P55" s="6"/>
    </row>
    <row r="56" spans="2:18" ht="43.5" customHeight="1" x14ac:dyDescent="0.25">
      <c r="C56" s="291" t="s">
        <v>54</v>
      </c>
      <c r="D56" s="291"/>
      <c r="E56" s="291"/>
      <c r="F56" s="291"/>
      <c r="G56" s="291"/>
      <c r="H56" s="8"/>
      <c r="O56" s="13"/>
      <c r="P56" s="6"/>
    </row>
    <row r="57" spans="2:18" ht="15" customHeight="1" x14ac:dyDescent="0.25">
      <c r="C57" s="2" t="s">
        <v>53</v>
      </c>
      <c r="H57" s="8"/>
      <c r="O57" s="13"/>
    </row>
    <row r="58" spans="2:18" ht="15" customHeight="1" x14ac:dyDescent="0.25">
      <c r="H58" s="8"/>
      <c r="O58" s="13"/>
    </row>
    <row r="59" spans="2:18" ht="15" customHeight="1" x14ac:dyDescent="0.25">
      <c r="H59" s="8"/>
      <c r="O59" s="9"/>
      <c r="P59" s="2"/>
    </row>
    <row r="60" spans="2:18" ht="15.75" x14ac:dyDescent="0.25">
      <c r="H60" s="8"/>
      <c r="P60" s="2"/>
    </row>
    <row r="61" spans="2:18" ht="15" customHeight="1" x14ac:dyDescent="0.25">
      <c r="H61" s="8"/>
      <c r="O61" s="20"/>
      <c r="P61" s="2"/>
    </row>
    <row r="62" spans="2:18" ht="17.25" customHeight="1" x14ac:dyDescent="0.25">
      <c r="O62" s="20"/>
    </row>
    <row r="63" spans="2:18" ht="15.75" customHeight="1" x14ac:dyDescent="0.25">
      <c r="I63" s="12"/>
      <c r="J63" s="9"/>
      <c r="K63" s="9"/>
      <c r="L63" s="9"/>
      <c r="M63" s="12"/>
      <c r="N63" s="290"/>
      <c r="O63" s="290"/>
    </row>
    <row r="64" spans="2:18" ht="15.75" x14ac:dyDescent="0.25">
      <c r="I64" s="12"/>
      <c r="J64" s="9"/>
      <c r="K64" s="9"/>
      <c r="L64" s="9"/>
      <c r="M64" s="12"/>
      <c r="N64" s="9"/>
      <c r="O64" s="9"/>
    </row>
    <row r="65" spans="2:15" ht="15.75" x14ac:dyDescent="0.25">
      <c r="L65" s="9"/>
      <c r="M65" s="12"/>
      <c r="N65" s="9"/>
      <c r="O65" s="9"/>
    </row>
    <row r="68" spans="2:15" ht="15.75" x14ac:dyDescent="0.25">
      <c r="B68" s="8"/>
    </row>
    <row r="70" spans="2:15" x14ac:dyDescent="0.2">
      <c r="B70"/>
      <c r="C70"/>
      <c r="D70"/>
      <c r="E70"/>
      <c r="F70"/>
      <c r="G70"/>
      <c r="H70"/>
    </row>
    <row r="71" spans="2:15" x14ac:dyDescent="0.2">
      <c r="B71"/>
      <c r="C71"/>
      <c r="D71"/>
      <c r="E71"/>
      <c r="F71"/>
      <c r="G71"/>
      <c r="H71"/>
    </row>
    <row r="72" spans="2:15" x14ac:dyDescent="0.2">
      <c r="B72"/>
      <c r="C72"/>
      <c r="D72"/>
      <c r="E72"/>
      <c r="F72"/>
      <c r="G72"/>
      <c r="H72"/>
    </row>
    <row r="73" spans="2:15" x14ac:dyDescent="0.2">
      <c r="B73"/>
      <c r="C73"/>
      <c r="D73"/>
      <c r="E73"/>
      <c r="F73"/>
      <c r="G73"/>
      <c r="H73"/>
    </row>
    <row r="74" spans="2:15" x14ac:dyDescent="0.2">
      <c r="B74"/>
      <c r="C74"/>
      <c r="D74"/>
      <c r="E74"/>
      <c r="F74"/>
      <c r="G74"/>
      <c r="H74"/>
    </row>
    <row r="75" spans="2:15" x14ac:dyDescent="0.2">
      <c r="B75"/>
      <c r="C75"/>
      <c r="D75"/>
      <c r="E75"/>
      <c r="F75"/>
      <c r="G75"/>
      <c r="H75"/>
    </row>
    <row r="76" spans="2:15" x14ac:dyDescent="0.2">
      <c r="B76"/>
      <c r="C76"/>
      <c r="D76"/>
      <c r="E76"/>
      <c r="F76"/>
      <c r="G76"/>
      <c r="H76"/>
    </row>
    <row r="77" spans="2:15" x14ac:dyDescent="0.2">
      <c r="B77"/>
      <c r="C77"/>
      <c r="D77"/>
      <c r="E77"/>
      <c r="F77"/>
      <c r="G77"/>
      <c r="H77"/>
    </row>
    <row r="78" spans="2:15" x14ac:dyDescent="0.2">
      <c r="B78"/>
      <c r="C78"/>
      <c r="D78"/>
      <c r="E78"/>
      <c r="F78"/>
      <c r="G78"/>
      <c r="H78"/>
    </row>
    <row r="79" spans="2:15" x14ac:dyDescent="0.2">
      <c r="B79"/>
      <c r="C79"/>
      <c r="D79"/>
      <c r="E79"/>
      <c r="F79"/>
      <c r="G79"/>
      <c r="H79"/>
    </row>
    <row r="80" spans="2:15" x14ac:dyDescent="0.2">
      <c r="B80"/>
      <c r="C80"/>
      <c r="D80"/>
      <c r="E80"/>
      <c r="F80"/>
      <c r="G80"/>
      <c r="H80"/>
    </row>
    <row r="81" spans="2:8" x14ac:dyDescent="0.2">
      <c r="B81"/>
      <c r="C81"/>
      <c r="D81"/>
      <c r="E81"/>
      <c r="F81"/>
      <c r="G81"/>
      <c r="H81"/>
    </row>
    <row r="82" spans="2:8" x14ac:dyDescent="0.2">
      <c r="B82"/>
      <c r="C82"/>
      <c r="D82"/>
      <c r="E82"/>
      <c r="F82"/>
      <c r="G82"/>
      <c r="H82"/>
    </row>
    <row r="83" spans="2:8" x14ac:dyDescent="0.2">
      <c r="B83"/>
      <c r="C83"/>
      <c r="D83"/>
      <c r="E83"/>
      <c r="F83"/>
      <c r="G83"/>
      <c r="H83"/>
    </row>
    <row r="84" spans="2:8" x14ac:dyDescent="0.2">
      <c r="B84"/>
      <c r="C84"/>
      <c r="D84"/>
      <c r="E84"/>
      <c r="F84"/>
      <c r="G84"/>
      <c r="H84"/>
    </row>
    <row r="85" spans="2:8" x14ac:dyDescent="0.2">
      <c r="B85"/>
      <c r="C85"/>
      <c r="D85"/>
      <c r="E85"/>
      <c r="F85"/>
      <c r="G85"/>
      <c r="H85"/>
    </row>
    <row r="86" spans="2:8" x14ac:dyDescent="0.2">
      <c r="B86"/>
      <c r="C86"/>
      <c r="D86"/>
      <c r="E86"/>
      <c r="F86"/>
      <c r="G86"/>
      <c r="H86"/>
    </row>
    <row r="87" spans="2:8" x14ac:dyDescent="0.2">
      <c r="B87"/>
      <c r="C87"/>
      <c r="D87"/>
      <c r="E87"/>
      <c r="F87"/>
      <c r="G87"/>
      <c r="H87"/>
    </row>
    <row r="88" spans="2:8" x14ac:dyDescent="0.2">
      <c r="B88"/>
      <c r="C88"/>
      <c r="D88"/>
      <c r="E88"/>
      <c r="F88"/>
      <c r="G88"/>
      <c r="H88"/>
    </row>
    <row r="89" spans="2:8" x14ac:dyDescent="0.2">
      <c r="B89"/>
      <c r="C89"/>
      <c r="D89"/>
      <c r="E89"/>
      <c r="F89"/>
      <c r="G89"/>
      <c r="H89"/>
    </row>
    <row r="90" spans="2:8" x14ac:dyDescent="0.2">
      <c r="B90"/>
      <c r="C90"/>
      <c r="D90"/>
      <c r="E90"/>
      <c r="F90"/>
      <c r="G90"/>
      <c r="H90"/>
    </row>
    <row r="91" spans="2:8" x14ac:dyDescent="0.2">
      <c r="B91"/>
      <c r="C91"/>
      <c r="D91"/>
      <c r="E91"/>
      <c r="F91"/>
      <c r="G91"/>
      <c r="H91"/>
    </row>
    <row r="92" spans="2:8" x14ac:dyDescent="0.2">
      <c r="B92"/>
      <c r="C92"/>
      <c r="D92"/>
      <c r="E92"/>
      <c r="F92"/>
      <c r="G92"/>
      <c r="H92"/>
    </row>
    <row r="93" spans="2:8" x14ac:dyDescent="0.2">
      <c r="B93"/>
      <c r="C93"/>
      <c r="D93"/>
      <c r="E93"/>
      <c r="F93"/>
      <c r="G93"/>
      <c r="H93"/>
    </row>
    <row r="94" spans="2:8" x14ac:dyDescent="0.2">
      <c r="B94"/>
      <c r="C94"/>
      <c r="D94"/>
      <c r="E94"/>
      <c r="F94"/>
      <c r="G94"/>
      <c r="H94"/>
    </row>
    <row r="95" spans="2:8" x14ac:dyDescent="0.2">
      <c r="B95"/>
      <c r="C95"/>
      <c r="D95"/>
      <c r="E95"/>
      <c r="F95"/>
      <c r="G95"/>
      <c r="H95"/>
    </row>
    <row r="96" spans="2:8" x14ac:dyDescent="0.2">
      <c r="B96"/>
      <c r="C96"/>
      <c r="D96"/>
      <c r="E96"/>
      <c r="F96"/>
      <c r="G96"/>
      <c r="H96"/>
    </row>
    <row r="97" spans="2:8" x14ac:dyDescent="0.2">
      <c r="B97"/>
      <c r="C97"/>
      <c r="D97"/>
      <c r="E97"/>
      <c r="F97"/>
      <c r="G97"/>
      <c r="H97"/>
    </row>
    <row r="98" spans="2:8" x14ac:dyDescent="0.2">
      <c r="B98"/>
      <c r="C98"/>
      <c r="D98"/>
      <c r="E98"/>
      <c r="F98"/>
      <c r="G98"/>
      <c r="H98"/>
    </row>
    <row r="99" spans="2:8" x14ac:dyDescent="0.2">
      <c r="B99"/>
      <c r="C99"/>
      <c r="D99"/>
      <c r="E99"/>
      <c r="F99"/>
      <c r="G99"/>
      <c r="H99"/>
    </row>
    <row r="100" spans="2:8" x14ac:dyDescent="0.2">
      <c r="B100"/>
      <c r="C100"/>
      <c r="D100"/>
      <c r="E100"/>
      <c r="F100"/>
      <c r="G100"/>
      <c r="H100"/>
    </row>
    <row r="101" spans="2:8" x14ac:dyDescent="0.2">
      <c r="B101"/>
      <c r="C101"/>
      <c r="D101"/>
      <c r="E101"/>
      <c r="F101"/>
      <c r="G101"/>
      <c r="H101"/>
    </row>
    <row r="102" spans="2:8" x14ac:dyDescent="0.2">
      <c r="B102"/>
      <c r="C102"/>
      <c r="D102"/>
      <c r="E102"/>
      <c r="F102"/>
      <c r="G102"/>
      <c r="H102"/>
    </row>
    <row r="103" spans="2:8" x14ac:dyDescent="0.2">
      <c r="B103"/>
      <c r="C103"/>
      <c r="D103"/>
      <c r="E103"/>
      <c r="F103"/>
      <c r="G103"/>
      <c r="H103"/>
    </row>
    <row r="104" spans="2:8" x14ac:dyDescent="0.2">
      <c r="B104"/>
      <c r="C104"/>
      <c r="D104"/>
      <c r="E104"/>
      <c r="F104"/>
      <c r="G104"/>
      <c r="H104"/>
    </row>
    <row r="105" spans="2:8" x14ac:dyDescent="0.2">
      <c r="B105"/>
      <c r="C105"/>
      <c r="D105"/>
      <c r="E105"/>
      <c r="F105"/>
      <c r="G105"/>
      <c r="H105"/>
    </row>
    <row r="106" spans="2:8" x14ac:dyDescent="0.2">
      <c r="B106"/>
      <c r="C106"/>
      <c r="D106"/>
      <c r="E106"/>
      <c r="F106"/>
      <c r="G106"/>
      <c r="H106"/>
    </row>
    <row r="107" spans="2:8" x14ac:dyDescent="0.2">
      <c r="B107"/>
      <c r="C107"/>
      <c r="D107"/>
      <c r="E107"/>
      <c r="F107"/>
      <c r="G107"/>
      <c r="H107"/>
    </row>
    <row r="108" spans="2:8" x14ac:dyDescent="0.2">
      <c r="B108"/>
      <c r="C108"/>
      <c r="D108"/>
      <c r="E108"/>
      <c r="F108"/>
      <c r="G108"/>
      <c r="H108"/>
    </row>
    <row r="109" spans="2:8" x14ac:dyDescent="0.2">
      <c r="B109"/>
      <c r="C109"/>
      <c r="D109"/>
      <c r="E109"/>
      <c r="F109"/>
      <c r="G109"/>
      <c r="H109"/>
    </row>
    <row r="110" spans="2:8" x14ac:dyDescent="0.2">
      <c r="B110"/>
      <c r="C110"/>
      <c r="D110"/>
      <c r="E110"/>
      <c r="F110"/>
      <c r="G110"/>
      <c r="H110"/>
    </row>
    <row r="111" spans="2:8" x14ac:dyDescent="0.2">
      <c r="B111"/>
      <c r="C111"/>
      <c r="D111"/>
      <c r="E111"/>
      <c r="F111"/>
      <c r="G111"/>
      <c r="H111"/>
    </row>
    <row r="112" spans="2:8" x14ac:dyDescent="0.2">
      <c r="B112"/>
      <c r="C112"/>
      <c r="D112"/>
      <c r="E112"/>
      <c r="F112"/>
      <c r="G112"/>
      <c r="H112"/>
    </row>
    <row r="113" spans="2:8" x14ac:dyDescent="0.2">
      <c r="B113"/>
      <c r="C113"/>
      <c r="D113"/>
      <c r="E113"/>
      <c r="F113"/>
      <c r="G113"/>
      <c r="H113"/>
    </row>
    <row r="114" spans="2:8" x14ac:dyDescent="0.2">
      <c r="B114"/>
      <c r="C114"/>
      <c r="D114"/>
      <c r="E114"/>
      <c r="F114"/>
      <c r="G114"/>
      <c r="H114"/>
    </row>
    <row r="115" spans="2:8" x14ac:dyDescent="0.2">
      <c r="B115"/>
      <c r="C115"/>
      <c r="D115"/>
      <c r="E115"/>
      <c r="F115"/>
      <c r="G115"/>
      <c r="H115"/>
    </row>
    <row r="116" spans="2:8" x14ac:dyDescent="0.2">
      <c r="B116"/>
      <c r="C116"/>
      <c r="D116"/>
      <c r="E116"/>
      <c r="F116"/>
      <c r="G116"/>
      <c r="H116"/>
    </row>
    <row r="117" spans="2:8" x14ac:dyDescent="0.2">
      <c r="B117"/>
      <c r="C117"/>
      <c r="D117"/>
      <c r="E117"/>
      <c r="F117"/>
      <c r="G117"/>
      <c r="H117"/>
    </row>
    <row r="118" spans="2:8" x14ac:dyDescent="0.2">
      <c r="B118"/>
      <c r="C118"/>
      <c r="D118"/>
      <c r="E118"/>
      <c r="F118"/>
      <c r="G118"/>
      <c r="H118"/>
    </row>
    <row r="119" spans="2:8" x14ac:dyDescent="0.2">
      <c r="B119"/>
      <c r="C119"/>
      <c r="D119"/>
      <c r="E119"/>
      <c r="F119"/>
      <c r="G119"/>
      <c r="H119"/>
    </row>
    <row r="120" spans="2:8" x14ac:dyDescent="0.2">
      <c r="B120"/>
      <c r="C120"/>
      <c r="D120"/>
      <c r="E120"/>
      <c r="F120"/>
      <c r="G120"/>
      <c r="H120"/>
    </row>
    <row r="121" spans="2:8" x14ac:dyDescent="0.2">
      <c r="B121"/>
      <c r="C121"/>
      <c r="D121"/>
      <c r="E121"/>
      <c r="F121"/>
      <c r="G121"/>
      <c r="H121"/>
    </row>
    <row r="122" spans="2:8" x14ac:dyDescent="0.2">
      <c r="B122"/>
      <c r="C122"/>
      <c r="D122"/>
      <c r="E122"/>
      <c r="F122"/>
      <c r="G122"/>
      <c r="H122"/>
    </row>
    <row r="123" spans="2:8" x14ac:dyDescent="0.2">
      <c r="B123"/>
      <c r="C123"/>
      <c r="D123"/>
      <c r="E123"/>
      <c r="F123"/>
      <c r="G123"/>
      <c r="H123"/>
    </row>
    <row r="124" spans="2:8" x14ac:dyDescent="0.2">
      <c r="B124"/>
      <c r="C124"/>
      <c r="D124"/>
      <c r="E124"/>
      <c r="F124"/>
      <c r="G124"/>
      <c r="H124"/>
    </row>
    <row r="125" spans="2:8" x14ac:dyDescent="0.2">
      <c r="B125"/>
      <c r="C125"/>
      <c r="D125"/>
      <c r="E125"/>
      <c r="F125"/>
      <c r="G125"/>
      <c r="H125"/>
    </row>
    <row r="126" spans="2:8" x14ac:dyDescent="0.2">
      <c r="B126"/>
      <c r="C126"/>
      <c r="D126"/>
      <c r="E126"/>
      <c r="F126"/>
      <c r="G126"/>
      <c r="H126"/>
    </row>
    <row r="127" spans="2:8" x14ac:dyDescent="0.2">
      <c r="B127"/>
      <c r="C127"/>
      <c r="D127"/>
      <c r="E127"/>
      <c r="F127"/>
      <c r="G127"/>
      <c r="H127"/>
    </row>
    <row r="128" spans="2:8" x14ac:dyDescent="0.2">
      <c r="B128"/>
      <c r="C128"/>
      <c r="D128"/>
      <c r="E128"/>
      <c r="F128"/>
      <c r="G128"/>
      <c r="H128"/>
    </row>
    <row r="129" spans="2:8" x14ac:dyDescent="0.2">
      <c r="B129"/>
      <c r="C129"/>
      <c r="D129"/>
      <c r="E129"/>
      <c r="F129"/>
      <c r="G129"/>
      <c r="H129"/>
    </row>
    <row r="130" spans="2:8" x14ac:dyDescent="0.2">
      <c r="B130"/>
      <c r="C130"/>
      <c r="D130"/>
      <c r="E130"/>
      <c r="F130"/>
      <c r="G130"/>
      <c r="H130"/>
    </row>
    <row r="131" spans="2:8" x14ac:dyDescent="0.2">
      <c r="B131"/>
      <c r="C131"/>
      <c r="D131"/>
      <c r="E131"/>
      <c r="F131"/>
      <c r="G131"/>
      <c r="H131"/>
    </row>
    <row r="132" spans="2:8" x14ac:dyDescent="0.2">
      <c r="B132"/>
      <c r="C132"/>
      <c r="D132"/>
      <c r="E132"/>
      <c r="F132"/>
      <c r="G132"/>
      <c r="H132"/>
    </row>
    <row r="133" spans="2:8" x14ac:dyDescent="0.2">
      <c r="B133"/>
      <c r="C133"/>
      <c r="D133"/>
      <c r="E133"/>
      <c r="F133"/>
      <c r="G133"/>
      <c r="H133"/>
    </row>
    <row r="134" spans="2:8" x14ac:dyDescent="0.2">
      <c r="B134"/>
      <c r="C134"/>
      <c r="D134"/>
      <c r="E134"/>
      <c r="F134"/>
      <c r="G134"/>
      <c r="H134"/>
    </row>
    <row r="135" spans="2:8" x14ac:dyDescent="0.2">
      <c r="B135"/>
      <c r="C135"/>
      <c r="D135"/>
      <c r="E135"/>
      <c r="F135"/>
      <c r="G135"/>
      <c r="H135"/>
    </row>
    <row r="136" spans="2:8" x14ac:dyDescent="0.2">
      <c r="B136"/>
      <c r="C136"/>
      <c r="D136"/>
      <c r="E136"/>
      <c r="F136"/>
      <c r="G136"/>
      <c r="H136"/>
    </row>
    <row r="137" spans="2:8" x14ac:dyDescent="0.2">
      <c r="B137"/>
      <c r="C137"/>
      <c r="D137"/>
      <c r="E137"/>
      <c r="F137"/>
      <c r="G137"/>
      <c r="H137"/>
    </row>
    <row r="138" spans="2:8" x14ac:dyDescent="0.2">
      <c r="B138"/>
      <c r="C138"/>
      <c r="D138"/>
      <c r="E138"/>
      <c r="F138"/>
      <c r="G138"/>
      <c r="H138"/>
    </row>
    <row r="139" spans="2:8" x14ac:dyDescent="0.2">
      <c r="B139"/>
      <c r="C139"/>
      <c r="D139"/>
      <c r="E139"/>
      <c r="F139"/>
      <c r="G139"/>
      <c r="H139"/>
    </row>
    <row r="140" spans="2:8" x14ac:dyDescent="0.2">
      <c r="B140"/>
      <c r="C140"/>
      <c r="D140"/>
      <c r="E140"/>
      <c r="F140"/>
      <c r="G140"/>
      <c r="H140"/>
    </row>
    <row r="141" spans="2:8" x14ac:dyDescent="0.2">
      <c r="B141"/>
      <c r="C141"/>
      <c r="D141"/>
      <c r="E141"/>
      <c r="F141"/>
      <c r="G141"/>
      <c r="H141"/>
    </row>
    <row r="142" spans="2:8" x14ac:dyDescent="0.2">
      <c r="B142"/>
      <c r="C142"/>
      <c r="D142"/>
      <c r="E142"/>
      <c r="F142"/>
      <c r="G142"/>
      <c r="H142"/>
    </row>
    <row r="143" spans="2:8" x14ac:dyDescent="0.2">
      <c r="B143"/>
      <c r="C143"/>
      <c r="D143"/>
      <c r="E143"/>
      <c r="F143"/>
      <c r="G143"/>
      <c r="H143"/>
    </row>
    <row r="144" spans="2:8" x14ac:dyDescent="0.2">
      <c r="B144"/>
      <c r="C144"/>
      <c r="D144"/>
      <c r="E144"/>
      <c r="F144"/>
      <c r="G144"/>
      <c r="H144"/>
    </row>
    <row r="145" spans="2:8" x14ac:dyDescent="0.2">
      <c r="B145"/>
      <c r="C145"/>
      <c r="D145"/>
      <c r="E145"/>
      <c r="F145"/>
      <c r="G145"/>
      <c r="H145"/>
    </row>
    <row r="146" spans="2:8" x14ac:dyDescent="0.2">
      <c r="B146"/>
      <c r="C146"/>
      <c r="D146"/>
      <c r="E146"/>
      <c r="F146"/>
      <c r="G146"/>
      <c r="H146"/>
    </row>
    <row r="147" spans="2:8" x14ac:dyDescent="0.2">
      <c r="B147"/>
      <c r="C147"/>
      <c r="D147"/>
      <c r="E147"/>
      <c r="F147"/>
      <c r="G147"/>
      <c r="H147"/>
    </row>
    <row r="148" spans="2:8" x14ac:dyDescent="0.2">
      <c r="B148"/>
      <c r="C148"/>
      <c r="D148"/>
      <c r="E148"/>
      <c r="F148"/>
      <c r="G148"/>
      <c r="H148"/>
    </row>
    <row r="149" spans="2:8" x14ac:dyDescent="0.2">
      <c r="B149"/>
      <c r="C149"/>
      <c r="D149"/>
      <c r="E149"/>
      <c r="F149"/>
      <c r="G149"/>
      <c r="H149"/>
    </row>
    <row r="150" spans="2:8" x14ac:dyDescent="0.2">
      <c r="B150"/>
      <c r="C150"/>
      <c r="D150"/>
      <c r="E150"/>
      <c r="F150"/>
      <c r="G150"/>
      <c r="H150"/>
    </row>
    <row r="151" spans="2:8" x14ac:dyDescent="0.2">
      <c r="B151"/>
      <c r="C151"/>
      <c r="D151"/>
      <c r="E151"/>
      <c r="F151"/>
      <c r="G151"/>
      <c r="H151"/>
    </row>
    <row r="152" spans="2:8" x14ac:dyDescent="0.2">
      <c r="B152"/>
      <c r="C152"/>
      <c r="D152"/>
      <c r="E152"/>
      <c r="F152"/>
      <c r="G152"/>
      <c r="H152"/>
    </row>
    <row r="153" spans="2:8" x14ac:dyDescent="0.2">
      <c r="B153"/>
      <c r="C153"/>
      <c r="D153"/>
      <c r="E153"/>
      <c r="F153"/>
      <c r="G153"/>
      <c r="H153"/>
    </row>
    <row r="154" spans="2:8" x14ac:dyDescent="0.2">
      <c r="B154"/>
      <c r="C154"/>
      <c r="D154"/>
      <c r="E154"/>
      <c r="F154"/>
      <c r="G154"/>
      <c r="H154"/>
    </row>
    <row r="155" spans="2:8" x14ac:dyDescent="0.2">
      <c r="B155"/>
      <c r="C155"/>
      <c r="D155"/>
      <c r="E155"/>
      <c r="F155"/>
      <c r="G155"/>
      <c r="H155"/>
    </row>
    <row r="156" spans="2:8" x14ac:dyDescent="0.2">
      <c r="B156"/>
      <c r="C156"/>
      <c r="D156"/>
      <c r="E156"/>
      <c r="F156"/>
      <c r="G156"/>
      <c r="H156"/>
    </row>
    <row r="157" spans="2:8" x14ac:dyDescent="0.2">
      <c r="B157"/>
      <c r="C157"/>
      <c r="D157"/>
      <c r="E157"/>
      <c r="F157"/>
      <c r="G157"/>
      <c r="H157"/>
    </row>
    <row r="158" spans="2:8" x14ac:dyDescent="0.2">
      <c r="B158"/>
      <c r="C158"/>
      <c r="D158"/>
      <c r="E158"/>
      <c r="F158"/>
      <c r="G158"/>
      <c r="H158"/>
    </row>
    <row r="159" spans="2:8" x14ac:dyDescent="0.2">
      <c r="B159"/>
      <c r="C159"/>
      <c r="D159"/>
      <c r="E159"/>
      <c r="F159"/>
      <c r="G159"/>
      <c r="H159"/>
    </row>
    <row r="160" spans="2:8" x14ac:dyDescent="0.2">
      <c r="B160"/>
      <c r="C160"/>
      <c r="D160"/>
      <c r="E160"/>
      <c r="F160"/>
      <c r="G160"/>
      <c r="H160"/>
    </row>
    <row r="161" spans="2:8" x14ac:dyDescent="0.2">
      <c r="B161"/>
      <c r="C161"/>
      <c r="D161"/>
      <c r="E161"/>
      <c r="F161"/>
      <c r="G161"/>
      <c r="H161"/>
    </row>
    <row r="162" spans="2:8" x14ac:dyDescent="0.2">
      <c r="B162"/>
      <c r="C162"/>
      <c r="D162"/>
      <c r="E162"/>
      <c r="F162"/>
      <c r="G162"/>
      <c r="H162"/>
    </row>
    <row r="163" spans="2:8" x14ac:dyDescent="0.2">
      <c r="B163"/>
      <c r="C163"/>
      <c r="D163"/>
      <c r="E163"/>
      <c r="F163"/>
      <c r="G163"/>
      <c r="H163"/>
    </row>
    <row r="164" spans="2:8" x14ac:dyDescent="0.2">
      <c r="B164"/>
      <c r="C164"/>
      <c r="D164"/>
      <c r="E164"/>
      <c r="F164"/>
      <c r="G164"/>
      <c r="H164"/>
    </row>
    <row r="165" spans="2:8" x14ac:dyDescent="0.2">
      <c r="B165"/>
      <c r="C165"/>
      <c r="D165"/>
      <c r="E165"/>
      <c r="F165"/>
      <c r="G165"/>
      <c r="H165"/>
    </row>
    <row r="166" spans="2:8" x14ac:dyDescent="0.2">
      <c r="B166"/>
      <c r="C166"/>
      <c r="D166"/>
      <c r="E166"/>
      <c r="F166"/>
      <c r="G166"/>
      <c r="H166"/>
    </row>
    <row r="167" spans="2:8" x14ac:dyDescent="0.2">
      <c r="B167"/>
      <c r="C167"/>
      <c r="D167"/>
      <c r="E167"/>
      <c r="F167"/>
      <c r="G167"/>
      <c r="H167"/>
    </row>
    <row r="168" spans="2:8" x14ac:dyDescent="0.2">
      <c r="B168"/>
      <c r="C168"/>
      <c r="D168"/>
      <c r="E168"/>
      <c r="F168"/>
      <c r="G168"/>
      <c r="H168"/>
    </row>
    <row r="169" spans="2:8" x14ac:dyDescent="0.2">
      <c r="B169"/>
      <c r="C169"/>
      <c r="D169"/>
      <c r="E169"/>
      <c r="F169"/>
      <c r="G169"/>
      <c r="H169"/>
    </row>
    <row r="170" spans="2:8" x14ac:dyDescent="0.2">
      <c r="B170"/>
      <c r="C170"/>
      <c r="D170"/>
      <c r="E170"/>
      <c r="F170"/>
      <c r="G170"/>
      <c r="H170"/>
    </row>
    <row r="171" spans="2:8" x14ac:dyDescent="0.2">
      <c r="B171"/>
      <c r="C171"/>
      <c r="D171"/>
      <c r="E171"/>
      <c r="F171"/>
      <c r="G171"/>
      <c r="H171"/>
    </row>
    <row r="172" spans="2:8" x14ac:dyDescent="0.2">
      <c r="B172"/>
      <c r="C172"/>
      <c r="D172"/>
      <c r="E172"/>
      <c r="F172"/>
      <c r="G172"/>
      <c r="H172"/>
    </row>
    <row r="173" spans="2:8" x14ac:dyDescent="0.2">
      <c r="B173"/>
      <c r="C173"/>
      <c r="D173"/>
      <c r="E173"/>
      <c r="F173"/>
      <c r="G173"/>
      <c r="H173"/>
    </row>
    <row r="174" spans="2:8" x14ac:dyDescent="0.2">
      <c r="B174"/>
      <c r="C174"/>
      <c r="D174"/>
      <c r="E174"/>
      <c r="F174"/>
      <c r="G174"/>
      <c r="H174"/>
    </row>
    <row r="175" spans="2:8" x14ac:dyDescent="0.2">
      <c r="B175"/>
      <c r="C175"/>
      <c r="D175"/>
      <c r="E175"/>
      <c r="F175"/>
      <c r="G175"/>
      <c r="H175"/>
    </row>
    <row r="176" spans="2:8" x14ac:dyDescent="0.2">
      <c r="B176"/>
      <c r="C176"/>
      <c r="D176"/>
      <c r="E176"/>
      <c r="F176"/>
      <c r="G176"/>
      <c r="H176"/>
    </row>
    <row r="177" spans="2:8" x14ac:dyDescent="0.2">
      <c r="B177"/>
      <c r="C177"/>
      <c r="D177"/>
      <c r="E177"/>
      <c r="F177"/>
      <c r="G177"/>
      <c r="H177"/>
    </row>
    <row r="178" spans="2:8" x14ac:dyDescent="0.2">
      <c r="B178"/>
      <c r="C178"/>
      <c r="D178"/>
      <c r="E178"/>
      <c r="F178"/>
      <c r="G178"/>
      <c r="H178"/>
    </row>
    <row r="179" spans="2:8" x14ac:dyDescent="0.2">
      <c r="B179"/>
      <c r="C179"/>
      <c r="D179"/>
      <c r="E179"/>
      <c r="F179"/>
      <c r="G179"/>
      <c r="H179"/>
    </row>
    <row r="180" spans="2:8" x14ac:dyDescent="0.2">
      <c r="B180"/>
      <c r="C180"/>
      <c r="D180"/>
      <c r="E180"/>
      <c r="F180"/>
      <c r="G180"/>
      <c r="H180"/>
    </row>
    <row r="181" spans="2:8" x14ac:dyDescent="0.2">
      <c r="B181"/>
      <c r="C181"/>
      <c r="D181"/>
      <c r="E181"/>
      <c r="F181"/>
      <c r="G181"/>
      <c r="H181"/>
    </row>
    <row r="182" spans="2:8" x14ac:dyDescent="0.2">
      <c r="B182"/>
      <c r="C182"/>
      <c r="D182"/>
      <c r="E182"/>
      <c r="F182"/>
      <c r="G182"/>
      <c r="H182"/>
    </row>
    <row r="183" spans="2:8" x14ac:dyDescent="0.2">
      <c r="B183"/>
      <c r="C183"/>
      <c r="D183"/>
      <c r="E183"/>
      <c r="F183"/>
      <c r="G183"/>
      <c r="H183"/>
    </row>
    <row r="184" spans="2:8" x14ac:dyDescent="0.2">
      <c r="B184"/>
      <c r="C184"/>
      <c r="D184"/>
      <c r="E184"/>
      <c r="F184"/>
      <c r="G184"/>
      <c r="H184"/>
    </row>
    <row r="185" spans="2:8" x14ac:dyDescent="0.2">
      <c r="B185"/>
      <c r="C185"/>
      <c r="D185"/>
      <c r="E185"/>
      <c r="F185"/>
      <c r="G185"/>
      <c r="H185"/>
    </row>
    <row r="186" spans="2:8" x14ac:dyDescent="0.2">
      <c r="B186"/>
      <c r="C186"/>
      <c r="D186"/>
      <c r="E186"/>
      <c r="F186"/>
      <c r="G186"/>
      <c r="H186"/>
    </row>
    <row r="187" spans="2:8" x14ac:dyDescent="0.2">
      <c r="B187"/>
      <c r="C187"/>
      <c r="D187"/>
      <c r="E187"/>
      <c r="F187"/>
      <c r="G187"/>
      <c r="H187"/>
    </row>
    <row r="188" spans="2:8" x14ac:dyDescent="0.2">
      <c r="B188"/>
      <c r="C188"/>
      <c r="D188"/>
      <c r="E188"/>
      <c r="F188"/>
      <c r="G188"/>
      <c r="H188"/>
    </row>
    <row r="189" spans="2:8" x14ac:dyDescent="0.2">
      <c r="B189"/>
      <c r="C189"/>
      <c r="D189"/>
      <c r="E189"/>
      <c r="F189"/>
      <c r="G189"/>
      <c r="H189"/>
    </row>
    <row r="190" spans="2:8" x14ac:dyDescent="0.2">
      <c r="B190"/>
      <c r="C190"/>
      <c r="D190"/>
      <c r="E190"/>
      <c r="F190"/>
      <c r="G190"/>
      <c r="H190"/>
    </row>
    <row r="191" spans="2:8" x14ac:dyDescent="0.2">
      <c r="B191"/>
      <c r="C191"/>
      <c r="D191"/>
      <c r="E191"/>
      <c r="F191"/>
      <c r="G191"/>
      <c r="H191"/>
    </row>
    <row r="192" spans="2:8" x14ac:dyDescent="0.2">
      <c r="B192"/>
      <c r="C192"/>
      <c r="D192"/>
      <c r="E192"/>
      <c r="F192"/>
      <c r="G192"/>
      <c r="H192"/>
    </row>
    <row r="193" spans="2:8" x14ac:dyDescent="0.2">
      <c r="B193"/>
      <c r="C193"/>
      <c r="D193"/>
      <c r="E193"/>
      <c r="F193"/>
      <c r="G193"/>
      <c r="H193"/>
    </row>
    <row r="194" spans="2:8" x14ac:dyDescent="0.2">
      <c r="B194"/>
      <c r="C194"/>
      <c r="D194"/>
      <c r="E194"/>
      <c r="F194"/>
      <c r="G194"/>
      <c r="H194"/>
    </row>
    <row r="195" spans="2:8" x14ac:dyDescent="0.2">
      <c r="B195"/>
      <c r="C195"/>
      <c r="D195"/>
      <c r="E195"/>
      <c r="F195"/>
      <c r="G195"/>
      <c r="H195"/>
    </row>
    <row r="196" spans="2:8" x14ac:dyDescent="0.2">
      <c r="B196"/>
      <c r="C196"/>
      <c r="D196"/>
      <c r="E196"/>
      <c r="F196"/>
      <c r="G196"/>
      <c r="H196"/>
    </row>
    <row r="197" spans="2:8" x14ac:dyDescent="0.2">
      <c r="B197"/>
      <c r="C197"/>
      <c r="D197"/>
      <c r="E197"/>
      <c r="F197"/>
      <c r="G197"/>
      <c r="H197"/>
    </row>
    <row r="198" spans="2:8" x14ac:dyDescent="0.2">
      <c r="B198"/>
      <c r="C198"/>
      <c r="D198"/>
      <c r="E198"/>
      <c r="F198"/>
      <c r="G198"/>
      <c r="H198"/>
    </row>
    <row r="199" spans="2:8" x14ac:dyDescent="0.2">
      <c r="B199"/>
      <c r="C199"/>
      <c r="D199"/>
      <c r="E199"/>
      <c r="F199"/>
      <c r="G199"/>
      <c r="H199"/>
    </row>
    <row r="200" spans="2:8" x14ac:dyDescent="0.2">
      <c r="B200"/>
      <c r="C200"/>
      <c r="D200"/>
      <c r="E200"/>
      <c r="F200"/>
      <c r="G200"/>
      <c r="H200"/>
    </row>
    <row r="201" spans="2:8" x14ac:dyDescent="0.2">
      <c r="B201"/>
      <c r="C201"/>
      <c r="D201"/>
      <c r="E201"/>
      <c r="F201"/>
      <c r="G201"/>
      <c r="H201"/>
    </row>
    <row r="202" spans="2:8" x14ac:dyDescent="0.2">
      <c r="B202"/>
      <c r="C202"/>
      <c r="D202"/>
      <c r="E202"/>
      <c r="F202"/>
      <c r="G202"/>
      <c r="H202"/>
    </row>
    <row r="203" spans="2:8" x14ac:dyDescent="0.2">
      <c r="B203"/>
      <c r="C203"/>
      <c r="D203"/>
      <c r="E203"/>
      <c r="F203"/>
      <c r="G203"/>
      <c r="H203"/>
    </row>
    <row r="204" spans="2:8" x14ac:dyDescent="0.2">
      <c r="B204"/>
      <c r="C204"/>
      <c r="D204"/>
      <c r="E204"/>
      <c r="F204"/>
      <c r="G204"/>
      <c r="H204"/>
    </row>
    <row r="205" spans="2:8" x14ac:dyDescent="0.2">
      <c r="B205"/>
      <c r="C205"/>
      <c r="D205"/>
      <c r="E205"/>
      <c r="F205"/>
      <c r="G205"/>
      <c r="H205"/>
    </row>
    <row r="206" spans="2:8" x14ac:dyDescent="0.2">
      <c r="B206"/>
      <c r="C206"/>
      <c r="D206"/>
      <c r="E206"/>
      <c r="F206"/>
      <c r="G206"/>
      <c r="H206"/>
    </row>
    <row r="207" spans="2:8" x14ac:dyDescent="0.2">
      <c r="B207"/>
      <c r="C207"/>
      <c r="D207"/>
      <c r="E207"/>
      <c r="F207"/>
      <c r="G207"/>
      <c r="H207"/>
    </row>
    <row r="208" spans="2:8" x14ac:dyDescent="0.2">
      <c r="B208"/>
      <c r="C208"/>
      <c r="D208"/>
      <c r="E208"/>
      <c r="F208"/>
      <c r="G208"/>
      <c r="H208"/>
    </row>
    <row r="209" spans="2:8" x14ac:dyDescent="0.2">
      <c r="B209"/>
      <c r="C209"/>
      <c r="D209"/>
      <c r="E209"/>
      <c r="F209"/>
      <c r="G209"/>
      <c r="H209"/>
    </row>
    <row r="210" spans="2:8" x14ac:dyDescent="0.2">
      <c r="B210"/>
      <c r="C210"/>
      <c r="D210"/>
      <c r="E210"/>
      <c r="F210"/>
      <c r="G210"/>
      <c r="H210"/>
    </row>
    <row r="211" spans="2:8" x14ac:dyDescent="0.2">
      <c r="B211"/>
      <c r="C211"/>
      <c r="D211"/>
      <c r="E211"/>
      <c r="F211"/>
      <c r="G211"/>
      <c r="H211"/>
    </row>
    <row r="212" spans="2:8" x14ac:dyDescent="0.2">
      <c r="B212"/>
      <c r="C212"/>
      <c r="D212"/>
      <c r="E212"/>
      <c r="F212"/>
      <c r="G212"/>
      <c r="H212"/>
    </row>
    <row r="213" spans="2:8" x14ac:dyDescent="0.2">
      <c r="B213"/>
      <c r="C213"/>
      <c r="D213"/>
      <c r="E213"/>
      <c r="F213"/>
      <c r="G213"/>
      <c r="H213"/>
    </row>
    <row r="214" spans="2:8" x14ac:dyDescent="0.2">
      <c r="B214"/>
      <c r="C214"/>
      <c r="D214"/>
      <c r="E214"/>
      <c r="F214"/>
      <c r="G214"/>
      <c r="H214"/>
    </row>
    <row r="215" spans="2:8" x14ac:dyDescent="0.2">
      <c r="B215"/>
      <c r="C215"/>
      <c r="D215"/>
      <c r="E215"/>
      <c r="F215"/>
      <c r="G215"/>
      <c r="H215"/>
    </row>
    <row r="216" spans="2:8" x14ac:dyDescent="0.2">
      <c r="B216"/>
      <c r="C216"/>
      <c r="D216"/>
      <c r="E216"/>
      <c r="F216"/>
      <c r="G216"/>
      <c r="H216"/>
    </row>
    <row r="217" spans="2:8" x14ac:dyDescent="0.2">
      <c r="B217"/>
      <c r="C217"/>
      <c r="D217"/>
      <c r="E217"/>
      <c r="F217"/>
      <c r="G217"/>
      <c r="H217"/>
    </row>
    <row r="218" spans="2:8" x14ac:dyDescent="0.2">
      <c r="B218"/>
      <c r="C218"/>
      <c r="D218"/>
      <c r="E218"/>
      <c r="F218"/>
      <c r="G218"/>
      <c r="H218"/>
    </row>
    <row r="219" spans="2:8" x14ac:dyDescent="0.2">
      <c r="B219"/>
      <c r="C219"/>
      <c r="D219"/>
      <c r="E219"/>
      <c r="F219"/>
      <c r="G219"/>
      <c r="H219"/>
    </row>
    <row r="220" spans="2:8" x14ac:dyDescent="0.2">
      <c r="B220"/>
      <c r="C220"/>
      <c r="D220"/>
      <c r="E220"/>
      <c r="F220"/>
      <c r="G220"/>
      <c r="H220"/>
    </row>
    <row r="221" spans="2:8" x14ac:dyDescent="0.2">
      <c r="B221"/>
      <c r="C221"/>
      <c r="D221"/>
      <c r="E221"/>
      <c r="F221"/>
      <c r="G221"/>
      <c r="H221"/>
    </row>
    <row r="222" spans="2:8" x14ac:dyDescent="0.2">
      <c r="B222"/>
      <c r="C222"/>
      <c r="D222"/>
      <c r="E222"/>
      <c r="F222"/>
      <c r="G222"/>
      <c r="H222"/>
    </row>
    <row r="223" spans="2:8" x14ac:dyDescent="0.2">
      <c r="B223"/>
      <c r="C223"/>
      <c r="D223"/>
      <c r="E223"/>
      <c r="F223"/>
      <c r="G223"/>
      <c r="H223"/>
    </row>
    <row r="224" spans="2:8" x14ac:dyDescent="0.2">
      <c r="B224"/>
      <c r="C224"/>
      <c r="D224"/>
      <c r="E224"/>
      <c r="F224"/>
      <c r="G224"/>
      <c r="H224"/>
    </row>
    <row r="225" spans="2:8" x14ac:dyDescent="0.2">
      <c r="B225"/>
      <c r="C225"/>
      <c r="D225"/>
      <c r="E225"/>
      <c r="F225"/>
      <c r="G225"/>
      <c r="H225"/>
    </row>
    <row r="226" spans="2:8" x14ac:dyDescent="0.2">
      <c r="B226"/>
      <c r="C226"/>
      <c r="D226"/>
      <c r="E226"/>
      <c r="F226"/>
      <c r="G226"/>
      <c r="H226"/>
    </row>
    <row r="227" spans="2:8" x14ac:dyDescent="0.2">
      <c r="B227"/>
      <c r="C227"/>
      <c r="D227"/>
      <c r="E227"/>
      <c r="F227"/>
      <c r="G227"/>
      <c r="H227"/>
    </row>
    <row r="228" spans="2:8" x14ac:dyDescent="0.2">
      <c r="B228"/>
      <c r="C228"/>
      <c r="D228"/>
      <c r="E228"/>
      <c r="F228"/>
      <c r="G228"/>
      <c r="H228"/>
    </row>
    <row r="229" spans="2:8" x14ac:dyDescent="0.2">
      <c r="B229"/>
      <c r="C229"/>
      <c r="D229"/>
      <c r="E229"/>
      <c r="F229"/>
      <c r="G229"/>
      <c r="H229"/>
    </row>
    <row r="230" spans="2:8" x14ac:dyDescent="0.2">
      <c r="B230"/>
      <c r="C230"/>
      <c r="D230"/>
      <c r="E230"/>
      <c r="F230"/>
      <c r="G230"/>
      <c r="H230"/>
    </row>
    <row r="231" spans="2:8" x14ac:dyDescent="0.2">
      <c r="B231"/>
      <c r="C231"/>
      <c r="D231"/>
      <c r="E231"/>
      <c r="F231"/>
      <c r="G231"/>
      <c r="H231"/>
    </row>
    <row r="232" spans="2:8" x14ac:dyDescent="0.2">
      <c r="B232"/>
      <c r="C232"/>
      <c r="D232"/>
      <c r="E232"/>
      <c r="F232"/>
      <c r="G232"/>
      <c r="H232"/>
    </row>
    <row r="233" spans="2:8" x14ac:dyDescent="0.2">
      <c r="B233"/>
      <c r="C233"/>
      <c r="D233"/>
      <c r="E233"/>
      <c r="F233"/>
      <c r="G233"/>
      <c r="H233"/>
    </row>
    <row r="234" spans="2:8" x14ac:dyDescent="0.2">
      <c r="B234"/>
      <c r="C234"/>
      <c r="D234"/>
      <c r="E234"/>
      <c r="F234"/>
      <c r="G234"/>
      <c r="H234"/>
    </row>
    <row r="235" spans="2:8" x14ac:dyDescent="0.2">
      <c r="B235"/>
      <c r="C235"/>
      <c r="D235"/>
      <c r="E235"/>
      <c r="F235"/>
      <c r="G235"/>
      <c r="H235"/>
    </row>
    <row r="236" spans="2:8" x14ac:dyDescent="0.2">
      <c r="B236"/>
      <c r="C236"/>
      <c r="D236"/>
      <c r="E236"/>
      <c r="F236"/>
      <c r="G236"/>
      <c r="H236"/>
    </row>
    <row r="237" spans="2:8" x14ac:dyDescent="0.2">
      <c r="B237"/>
      <c r="C237"/>
      <c r="D237"/>
      <c r="E237"/>
      <c r="F237"/>
      <c r="G237"/>
      <c r="H237"/>
    </row>
    <row r="238" spans="2:8" x14ac:dyDescent="0.2">
      <c r="B238"/>
      <c r="C238"/>
      <c r="D238"/>
      <c r="E238"/>
      <c r="F238"/>
      <c r="G238"/>
      <c r="H238"/>
    </row>
    <row r="239" spans="2:8" x14ac:dyDescent="0.2">
      <c r="B239"/>
      <c r="C239"/>
      <c r="D239"/>
      <c r="E239"/>
      <c r="F239"/>
      <c r="G239"/>
      <c r="H239"/>
    </row>
    <row r="240" spans="2:8" x14ac:dyDescent="0.2">
      <c r="B240"/>
      <c r="C240"/>
      <c r="D240"/>
      <c r="E240"/>
      <c r="F240"/>
      <c r="G240"/>
      <c r="H240"/>
    </row>
    <row r="241" spans="2:14" x14ac:dyDescent="0.2">
      <c r="B241"/>
      <c r="C241"/>
      <c r="D241"/>
      <c r="E241"/>
      <c r="F241"/>
      <c r="G241"/>
      <c r="H241"/>
    </row>
    <row r="242" spans="2:14" x14ac:dyDescent="0.2">
      <c r="B242"/>
      <c r="C242"/>
      <c r="D242"/>
      <c r="E242"/>
      <c r="F242"/>
      <c r="G242"/>
      <c r="H242"/>
    </row>
    <row r="243" spans="2:14" x14ac:dyDescent="0.2">
      <c r="B243"/>
      <c r="C243"/>
      <c r="D243"/>
      <c r="E243"/>
      <c r="F243"/>
      <c r="G243"/>
      <c r="H243"/>
    </row>
    <row r="244" spans="2:14" x14ac:dyDescent="0.2">
      <c r="B244"/>
      <c r="C244"/>
      <c r="D244"/>
      <c r="E244"/>
      <c r="F244"/>
      <c r="G244"/>
      <c r="H244"/>
    </row>
    <row r="245" spans="2:14" x14ac:dyDescent="0.2">
      <c r="B245"/>
      <c r="C245"/>
      <c r="D245"/>
      <c r="E245"/>
      <c r="F245"/>
      <c r="G245"/>
      <c r="H245"/>
    </row>
    <row r="246" spans="2:14" x14ac:dyDescent="0.2">
      <c r="B246"/>
      <c r="C246"/>
      <c r="D246"/>
      <c r="E246"/>
      <c r="F246"/>
      <c r="G246"/>
      <c r="H246"/>
    </row>
    <row r="247" spans="2:14" x14ac:dyDescent="0.2">
      <c r="B247"/>
      <c r="C247"/>
      <c r="D247"/>
      <c r="E247"/>
      <c r="F247"/>
      <c r="G247"/>
      <c r="H247"/>
    </row>
    <row r="248" spans="2:14" x14ac:dyDescent="0.2">
      <c r="B248"/>
      <c r="C248"/>
      <c r="D248"/>
      <c r="E248"/>
      <c r="F248"/>
      <c r="G248"/>
      <c r="H248"/>
    </row>
    <row r="249" spans="2:14" x14ac:dyDescent="0.2">
      <c r="B249"/>
      <c r="C249"/>
      <c r="D249"/>
      <c r="E249"/>
      <c r="F249"/>
      <c r="G249"/>
      <c r="H249"/>
    </row>
    <row r="250" spans="2:14" x14ac:dyDescent="0.2">
      <c r="B250"/>
      <c r="C250"/>
      <c r="D250"/>
      <c r="E250"/>
      <c r="F250"/>
      <c r="G250"/>
      <c r="H250"/>
    </row>
    <row r="251" spans="2:14" x14ac:dyDescent="0.2">
      <c r="B251"/>
      <c r="C251"/>
      <c r="D251"/>
      <c r="E251"/>
      <c r="F251"/>
      <c r="G251"/>
      <c r="H251"/>
      <c r="M251" s="51"/>
      <c r="N251" s="51"/>
    </row>
    <row r="252" spans="2:14" x14ac:dyDescent="0.2">
      <c r="B252"/>
      <c r="C252"/>
      <c r="D252"/>
      <c r="E252"/>
      <c r="F252"/>
      <c r="G252"/>
      <c r="H252"/>
    </row>
    <row r="253" spans="2:14" x14ac:dyDescent="0.2">
      <c r="B253"/>
      <c r="C253"/>
      <c r="D253"/>
      <c r="E253"/>
      <c r="F253"/>
      <c r="G253"/>
      <c r="H253"/>
    </row>
    <row r="254" spans="2:14" x14ac:dyDescent="0.2">
      <c r="B254"/>
      <c r="C254"/>
      <c r="D254"/>
      <c r="E254"/>
      <c r="F254"/>
      <c r="G254"/>
      <c r="H254"/>
    </row>
    <row r="255" spans="2:14" x14ac:dyDescent="0.2">
      <c r="B255"/>
      <c r="C255"/>
      <c r="D255"/>
      <c r="E255"/>
      <c r="F255"/>
      <c r="G255"/>
      <c r="H255"/>
    </row>
    <row r="256" spans="2:14" x14ac:dyDescent="0.2">
      <c r="B256"/>
      <c r="C256"/>
      <c r="D256"/>
      <c r="E256"/>
      <c r="F256"/>
      <c r="G256"/>
      <c r="H256"/>
    </row>
    <row r="257" spans="2:8" x14ac:dyDescent="0.2">
      <c r="B257"/>
      <c r="C257"/>
      <c r="D257"/>
      <c r="E257"/>
      <c r="F257"/>
      <c r="G257"/>
      <c r="H257"/>
    </row>
    <row r="258" spans="2:8" x14ac:dyDescent="0.2">
      <c r="B258"/>
      <c r="C258"/>
      <c r="D258"/>
      <c r="E258"/>
      <c r="F258"/>
      <c r="G258"/>
      <c r="H258"/>
    </row>
    <row r="259" spans="2:8" x14ac:dyDescent="0.2">
      <c r="B259"/>
      <c r="C259"/>
      <c r="D259"/>
      <c r="E259"/>
      <c r="F259"/>
      <c r="G259"/>
      <c r="H259"/>
    </row>
    <row r="260" spans="2:8" x14ac:dyDescent="0.2">
      <c r="B260"/>
      <c r="C260"/>
      <c r="D260"/>
      <c r="E260"/>
      <c r="F260"/>
      <c r="G260"/>
      <c r="H260"/>
    </row>
    <row r="261" spans="2:8" x14ac:dyDescent="0.2">
      <c r="B261"/>
      <c r="C261"/>
      <c r="D261"/>
      <c r="E261"/>
      <c r="F261"/>
      <c r="G261"/>
      <c r="H261"/>
    </row>
    <row r="262" spans="2:8" x14ac:dyDescent="0.2">
      <c r="B262"/>
      <c r="C262"/>
      <c r="D262"/>
      <c r="E262"/>
      <c r="F262"/>
      <c r="G262"/>
      <c r="H262"/>
    </row>
    <row r="263" spans="2:8" x14ac:dyDescent="0.2">
      <c r="B263"/>
      <c r="C263"/>
      <c r="D263"/>
      <c r="E263"/>
      <c r="F263"/>
      <c r="G263"/>
      <c r="H263"/>
    </row>
    <row r="264" spans="2:8" x14ac:dyDescent="0.2">
      <c r="B264"/>
      <c r="C264"/>
      <c r="D264"/>
      <c r="E264"/>
      <c r="F264"/>
      <c r="G264"/>
      <c r="H264"/>
    </row>
    <row r="265" spans="2:8" x14ac:dyDescent="0.2">
      <c r="B265"/>
      <c r="C265"/>
      <c r="D265"/>
      <c r="E265"/>
      <c r="F265"/>
      <c r="G265"/>
      <c r="H265"/>
    </row>
    <row r="266" spans="2:8" x14ac:dyDescent="0.2">
      <c r="B266"/>
      <c r="C266"/>
      <c r="D266"/>
      <c r="E266"/>
      <c r="F266"/>
      <c r="G266"/>
      <c r="H266"/>
    </row>
    <row r="267" spans="2:8" x14ac:dyDescent="0.2">
      <c r="B267"/>
      <c r="C267"/>
      <c r="D267"/>
      <c r="E267"/>
      <c r="F267"/>
      <c r="G267"/>
      <c r="H267"/>
    </row>
    <row r="268" spans="2:8" x14ac:dyDescent="0.2">
      <c r="B268"/>
      <c r="C268"/>
      <c r="D268"/>
      <c r="E268"/>
      <c r="F268"/>
      <c r="G268"/>
      <c r="H268"/>
    </row>
    <row r="269" spans="2:8" x14ac:dyDescent="0.2">
      <c r="B269"/>
      <c r="C269"/>
      <c r="D269"/>
      <c r="E269"/>
      <c r="F269"/>
      <c r="G269"/>
      <c r="H269"/>
    </row>
    <row r="270" spans="2:8" x14ac:dyDescent="0.2">
      <c r="B270"/>
      <c r="C270"/>
      <c r="D270"/>
      <c r="E270"/>
      <c r="F270"/>
      <c r="G270"/>
      <c r="H270"/>
    </row>
    <row r="271" spans="2:8" x14ac:dyDescent="0.2">
      <c r="B271"/>
      <c r="C271"/>
      <c r="D271"/>
      <c r="E271"/>
      <c r="F271"/>
      <c r="G271"/>
      <c r="H271"/>
    </row>
    <row r="272" spans="2:8" x14ac:dyDescent="0.2">
      <c r="B272"/>
      <c r="C272"/>
      <c r="D272"/>
      <c r="E272"/>
      <c r="F272"/>
      <c r="G272"/>
      <c r="H272"/>
    </row>
    <row r="273" spans="2:8" x14ac:dyDescent="0.2">
      <c r="B273"/>
      <c r="C273"/>
      <c r="D273"/>
      <c r="E273"/>
      <c r="F273"/>
      <c r="G273"/>
      <c r="H273"/>
    </row>
    <row r="274" spans="2:8" x14ac:dyDescent="0.2">
      <c r="B274"/>
      <c r="C274"/>
      <c r="D274"/>
      <c r="E274"/>
      <c r="F274"/>
      <c r="G274"/>
      <c r="H274"/>
    </row>
    <row r="275" spans="2:8" x14ac:dyDescent="0.2">
      <c r="B275"/>
      <c r="C275"/>
      <c r="D275"/>
      <c r="E275"/>
      <c r="F275"/>
      <c r="G275"/>
      <c r="H275"/>
    </row>
    <row r="276" spans="2:8" x14ac:dyDescent="0.2">
      <c r="B276"/>
      <c r="C276"/>
      <c r="D276"/>
      <c r="E276"/>
      <c r="F276"/>
      <c r="G276"/>
      <c r="H276"/>
    </row>
    <row r="277" spans="2:8" x14ac:dyDescent="0.2">
      <c r="B277"/>
      <c r="C277"/>
      <c r="D277"/>
      <c r="E277"/>
      <c r="F277"/>
      <c r="G277"/>
      <c r="H277"/>
    </row>
    <row r="278" spans="2:8" x14ac:dyDescent="0.2">
      <c r="B278"/>
      <c r="C278"/>
      <c r="D278"/>
      <c r="E278"/>
      <c r="F278"/>
      <c r="G278"/>
      <c r="H278"/>
    </row>
    <row r="279" spans="2:8" x14ac:dyDescent="0.2">
      <c r="B279"/>
      <c r="C279"/>
      <c r="D279"/>
      <c r="E279"/>
      <c r="F279"/>
      <c r="G279"/>
      <c r="H279"/>
    </row>
    <row r="280" spans="2:8" x14ac:dyDescent="0.2">
      <c r="B280"/>
      <c r="C280"/>
      <c r="D280"/>
      <c r="E280"/>
      <c r="F280"/>
      <c r="G280"/>
      <c r="H280"/>
    </row>
    <row r="281" spans="2:8" x14ac:dyDescent="0.2">
      <c r="B281"/>
      <c r="C281"/>
      <c r="D281"/>
      <c r="E281"/>
      <c r="F281"/>
      <c r="G281"/>
      <c r="H281"/>
    </row>
    <row r="282" spans="2:8" x14ac:dyDescent="0.2">
      <c r="B282"/>
      <c r="C282"/>
      <c r="D282"/>
      <c r="E282"/>
      <c r="F282"/>
      <c r="G282"/>
      <c r="H282"/>
    </row>
    <row r="283" spans="2:8" x14ac:dyDescent="0.2">
      <c r="B283"/>
      <c r="C283"/>
      <c r="D283"/>
      <c r="E283"/>
      <c r="F283"/>
      <c r="G283"/>
      <c r="H283"/>
    </row>
    <row r="284" spans="2:8" x14ac:dyDescent="0.2">
      <c r="B284"/>
      <c r="C284"/>
      <c r="D284"/>
      <c r="E284"/>
      <c r="F284"/>
      <c r="G284"/>
      <c r="H284"/>
    </row>
    <row r="285" spans="2:8" x14ac:dyDescent="0.2">
      <c r="B285"/>
      <c r="C285"/>
      <c r="D285"/>
      <c r="E285"/>
      <c r="F285"/>
      <c r="G285"/>
      <c r="H285"/>
    </row>
    <row r="286" spans="2:8" x14ac:dyDescent="0.2">
      <c r="B286"/>
      <c r="C286"/>
      <c r="D286"/>
      <c r="E286"/>
      <c r="F286"/>
      <c r="G286"/>
      <c r="H286"/>
    </row>
    <row r="287" spans="2:8" x14ac:dyDescent="0.2">
      <c r="B287"/>
      <c r="C287"/>
      <c r="D287"/>
      <c r="E287"/>
      <c r="F287"/>
      <c r="G287"/>
      <c r="H287"/>
    </row>
    <row r="288" spans="2:8" x14ac:dyDescent="0.2">
      <c r="B288"/>
      <c r="C288"/>
      <c r="D288"/>
      <c r="E288"/>
      <c r="F288"/>
      <c r="G288"/>
      <c r="H288"/>
    </row>
    <row r="289" spans="2:8" x14ac:dyDescent="0.2">
      <c r="B289"/>
      <c r="C289"/>
      <c r="D289"/>
      <c r="E289"/>
      <c r="F289"/>
      <c r="G289"/>
      <c r="H289"/>
    </row>
    <row r="290" spans="2:8" x14ac:dyDescent="0.2">
      <c r="B290"/>
      <c r="C290"/>
      <c r="D290"/>
      <c r="E290"/>
      <c r="F290"/>
      <c r="G290"/>
      <c r="H290"/>
    </row>
    <row r="291" spans="2:8" x14ac:dyDescent="0.2">
      <c r="B291"/>
      <c r="C291"/>
      <c r="D291"/>
      <c r="E291"/>
      <c r="F291"/>
      <c r="G291"/>
      <c r="H291"/>
    </row>
    <row r="292" spans="2:8" x14ac:dyDescent="0.2">
      <c r="B292"/>
      <c r="C292"/>
      <c r="D292"/>
      <c r="E292"/>
      <c r="F292"/>
      <c r="G292"/>
      <c r="H292"/>
    </row>
    <row r="293" spans="2:8" x14ac:dyDescent="0.2">
      <c r="B293"/>
      <c r="C293"/>
      <c r="D293"/>
      <c r="E293"/>
      <c r="F293"/>
      <c r="G293"/>
      <c r="H293"/>
    </row>
    <row r="294" spans="2:8" x14ac:dyDescent="0.2">
      <c r="B294"/>
      <c r="C294"/>
      <c r="D294"/>
      <c r="E294"/>
      <c r="F294"/>
      <c r="G294"/>
      <c r="H294"/>
    </row>
    <row r="295" spans="2:8" x14ac:dyDescent="0.2">
      <c r="B295"/>
      <c r="C295"/>
      <c r="D295"/>
      <c r="E295"/>
      <c r="F295"/>
      <c r="G295"/>
      <c r="H295"/>
    </row>
    <row r="296" spans="2:8" x14ac:dyDescent="0.2">
      <c r="B296"/>
      <c r="C296"/>
      <c r="D296"/>
      <c r="E296"/>
      <c r="F296"/>
      <c r="G296"/>
      <c r="H296"/>
    </row>
    <row r="297" spans="2:8" x14ac:dyDescent="0.2">
      <c r="B297"/>
      <c r="C297"/>
      <c r="D297"/>
      <c r="E297"/>
      <c r="F297"/>
      <c r="G297"/>
      <c r="H297"/>
    </row>
    <row r="298" spans="2:8" x14ac:dyDescent="0.2">
      <c r="B298"/>
      <c r="C298"/>
      <c r="D298"/>
      <c r="E298"/>
      <c r="F298"/>
      <c r="G298"/>
      <c r="H298"/>
    </row>
    <row r="299" spans="2:8" x14ac:dyDescent="0.2">
      <c r="B299"/>
      <c r="C299"/>
      <c r="D299"/>
      <c r="E299"/>
      <c r="F299"/>
      <c r="G299"/>
      <c r="H299"/>
    </row>
    <row r="300" spans="2:8" x14ac:dyDescent="0.2">
      <c r="B300"/>
      <c r="C300"/>
      <c r="D300"/>
      <c r="E300"/>
      <c r="F300"/>
      <c r="G300"/>
      <c r="H300"/>
    </row>
    <row r="301" spans="2:8" x14ac:dyDescent="0.2">
      <c r="B301"/>
      <c r="C301"/>
      <c r="D301"/>
      <c r="E301"/>
      <c r="F301"/>
      <c r="G301"/>
      <c r="H301"/>
    </row>
    <row r="302" spans="2:8" x14ac:dyDescent="0.2">
      <c r="B302"/>
      <c r="C302"/>
      <c r="D302"/>
      <c r="E302"/>
      <c r="F302"/>
      <c r="G302"/>
      <c r="H302"/>
    </row>
    <row r="303" spans="2:8" x14ac:dyDescent="0.2">
      <c r="B303"/>
      <c r="C303"/>
      <c r="D303"/>
      <c r="E303"/>
      <c r="F303"/>
      <c r="G303"/>
      <c r="H303"/>
    </row>
    <row r="304" spans="2:8" x14ac:dyDescent="0.2">
      <c r="B304"/>
      <c r="C304"/>
      <c r="D304"/>
      <c r="E304"/>
      <c r="F304"/>
      <c r="G304"/>
      <c r="H304"/>
    </row>
    <row r="305" spans="2:8" x14ac:dyDescent="0.2">
      <c r="B305"/>
      <c r="C305"/>
      <c r="D305"/>
      <c r="E305"/>
      <c r="F305"/>
      <c r="G305"/>
      <c r="H305"/>
    </row>
    <row r="306" spans="2:8" x14ac:dyDescent="0.2">
      <c r="B306"/>
      <c r="C306"/>
      <c r="D306"/>
      <c r="E306"/>
      <c r="F306"/>
      <c r="G306"/>
      <c r="H306"/>
    </row>
    <row r="307" spans="2:8" x14ac:dyDescent="0.2">
      <c r="B307"/>
      <c r="C307"/>
      <c r="D307"/>
      <c r="E307"/>
      <c r="F307"/>
      <c r="G307"/>
      <c r="H307"/>
    </row>
    <row r="308" spans="2:8" x14ac:dyDescent="0.2">
      <c r="B308"/>
      <c r="C308"/>
      <c r="D308"/>
      <c r="E308"/>
      <c r="F308"/>
      <c r="G308"/>
      <c r="H308"/>
    </row>
    <row r="309" spans="2:8" x14ac:dyDescent="0.2">
      <c r="B309"/>
      <c r="C309"/>
      <c r="D309"/>
      <c r="E309"/>
      <c r="F309"/>
      <c r="G309"/>
      <c r="H309"/>
    </row>
    <row r="310" spans="2:8" x14ac:dyDescent="0.2">
      <c r="B310"/>
      <c r="C310"/>
      <c r="D310"/>
      <c r="E310"/>
      <c r="F310"/>
      <c r="G310"/>
      <c r="H310"/>
    </row>
    <row r="311" spans="2:8" x14ac:dyDescent="0.2">
      <c r="B311"/>
      <c r="C311"/>
      <c r="D311"/>
      <c r="E311"/>
      <c r="F311"/>
      <c r="G311"/>
      <c r="H311"/>
    </row>
    <row r="312" spans="2:8" x14ac:dyDescent="0.2">
      <c r="B312"/>
      <c r="C312"/>
      <c r="D312"/>
      <c r="E312"/>
      <c r="F312"/>
      <c r="G312"/>
      <c r="H312"/>
    </row>
    <row r="313" spans="2:8" x14ac:dyDescent="0.2">
      <c r="B313"/>
      <c r="C313"/>
      <c r="D313"/>
      <c r="E313"/>
      <c r="F313"/>
      <c r="G313"/>
      <c r="H313"/>
    </row>
    <row r="314" spans="2:8" x14ac:dyDescent="0.2">
      <c r="B314"/>
      <c r="C314"/>
      <c r="D314"/>
      <c r="E314"/>
      <c r="F314"/>
      <c r="G314"/>
      <c r="H314"/>
    </row>
    <row r="315" spans="2:8" x14ac:dyDescent="0.2">
      <c r="B315"/>
      <c r="C315"/>
      <c r="D315"/>
      <c r="E315"/>
      <c r="F315"/>
      <c r="G315"/>
      <c r="H315"/>
    </row>
    <row r="316" spans="2:8" x14ac:dyDescent="0.2">
      <c r="B316"/>
      <c r="C316"/>
      <c r="D316"/>
      <c r="E316"/>
      <c r="F316"/>
      <c r="G316"/>
      <c r="H316"/>
    </row>
    <row r="317" spans="2:8" x14ac:dyDescent="0.2">
      <c r="B317"/>
      <c r="C317"/>
      <c r="D317"/>
      <c r="E317"/>
      <c r="F317"/>
      <c r="G317"/>
      <c r="H317"/>
    </row>
    <row r="318" spans="2:8" x14ac:dyDescent="0.2">
      <c r="B318"/>
      <c r="C318"/>
      <c r="D318"/>
      <c r="E318"/>
      <c r="F318"/>
      <c r="G318"/>
      <c r="H318"/>
    </row>
    <row r="319" spans="2:8" x14ac:dyDescent="0.2">
      <c r="B319"/>
      <c r="C319"/>
      <c r="D319"/>
      <c r="E319"/>
      <c r="F319"/>
      <c r="G319"/>
      <c r="H319"/>
    </row>
    <row r="320" spans="2:8" x14ac:dyDescent="0.2">
      <c r="B320"/>
      <c r="C320"/>
      <c r="D320"/>
      <c r="E320"/>
      <c r="F320"/>
      <c r="G320"/>
      <c r="H320"/>
    </row>
    <row r="321" spans="2:8" x14ac:dyDescent="0.2">
      <c r="B321"/>
      <c r="C321"/>
      <c r="D321"/>
      <c r="E321"/>
      <c r="F321"/>
      <c r="G321"/>
      <c r="H321"/>
    </row>
    <row r="322" spans="2:8" x14ac:dyDescent="0.2">
      <c r="B322"/>
      <c r="C322"/>
      <c r="D322"/>
      <c r="E322"/>
      <c r="F322"/>
      <c r="G322"/>
      <c r="H322"/>
    </row>
    <row r="323" spans="2:8" x14ac:dyDescent="0.2">
      <c r="B323"/>
      <c r="C323"/>
      <c r="D323"/>
      <c r="E323"/>
      <c r="F323"/>
      <c r="G323"/>
      <c r="H323"/>
    </row>
    <row r="324" spans="2:8" x14ac:dyDescent="0.2">
      <c r="B324"/>
      <c r="C324"/>
      <c r="D324"/>
      <c r="E324"/>
      <c r="F324"/>
      <c r="G324"/>
      <c r="H324"/>
    </row>
    <row r="325" spans="2:8" x14ac:dyDescent="0.2">
      <c r="B325"/>
      <c r="C325"/>
      <c r="D325"/>
      <c r="E325"/>
      <c r="F325"/>
      <c r="G325"/>
      <c r="H325"/>
    </row>
    <row r="326" spans="2:8" x14ac:dyDescent="0.2">
      <c r="B326"/>
      <c r="C326"/>
      <c r="D326"/>
      <c r="E326"/>
      <c r="F326"/>
      <c r="G326"/>
      <c r="H326"/>
    </row>
    <row r="327" spans="2:8" x14ac:dyDescent="0.2">
      <c r="B327"/>
      <c r="C327"/>
      <c r="D327"/>
      <c r="E327"/>
      <c r="F327"/>
      <c r="G327"/>
      <c r="H327"/>
    </row>
    <row r="328" spans="2:8" x14ac:dyDescent="0.2">
      <c r="B328"/>
      <c r="C328"/>
      <c r="D328"/>
      <c r="E328"/>
      <c r="F328"/>
      <c r="G328"/>
      <c r="H328"/>
    </row>
    <row r="329" spans="2:8" x14ac:dyDescent="0.2">
      <c r="B329"/>
      <c r="C329"/>
      <c r="D329"/>
      <c r="E329"/>
      <c r="F329"/>
      <c r="G329"/>
      <c r="H329"/>
    </row>
    <row r="330" spans="2:8" x14ac:dyDescent="0.2">
      <c r="B330"/>
      <c r="C330"/>
      <c r="D330"/>
      <c r="E330"/>
      <c r="F330"/>
      <c r="G330"/>
      <c r="H330"/>
    </row>
    <row r="331" spans="2:8" x14ac:dyDescent="0.2">
      <c r="B331"/>
      <c r="C331"/>
      <c r="D331"/>
      <c r="E331"/>
      <c r="F331"/>
      <c r="G331"/>
      <c r="H331"/>
    </row>
    <row r="332" spans="2:8" x14ac:dyDescent="0.2">
      <c r="B332"/>
      <c r="C332"/>
      <c r="D332"/>
      <c r="E332"/>
      <c r="F332"/>
      <c r="G332"/>
      <c r="H332"/>
    </row>
    <row r="333" spans="2:8" x14ac:dyDescent="0.2">
      <c r="B333"/>
      <c r="C333"/>
      <c r="D333"/>
      <c r="E333"/>
      <c r="F333"/>
      <c r="G333"/>
      <c r="H333"/>
    </row>
    <row r="334" spans="2:8" x14ac:dyDescent="0.2">
      <c r="B334"/>
      <c r="C334"/>
      <c r="D334"/>
      <c r="E334"/>
      <c r="F334"/>
      <c r="G334"/>
      <c r="H334"/>
    </row>
    <row r="335" spans="2:8" x14ac:dyDescent="0.2">
      <c r="B335"/>
      <c r="C335"/>
      <c r="D335"/>
      <c r="E335"/>
      <c r="F335"/>
      <c r="G335"/>
      <c r="H335"/>
    </row>
    <row r="336" spans="2:8" x14ac:dyDescent="0.2">
      <c r="B336"/>
      <c r="C336"/>
      <c r="D336"/>
      <c r="E336"/>
      <c r="F336"/>
      <c r="G336"/>
      <c r="H336"/>
    </row>
    <row r="337" spans="2:8" x14ac:dyDescent="0.2">
      <c r="B337"/>
      <c r="C337"/>
      <c r="D337"/>
      <c r="E337"/>
      <c r="F337"/>
      <c r="G337"/>
      <c r="H337"/>
    </row>
    <row r="338" spans="2:8" x14ac:dyDescent="0.2">
      <c r="B338"/>
      <c r="C338"/>
      <c r="D338"/>
      <c r="E338"/>
      <c r="F338"/>
      <c r="G338"/>
      <c r="H338"/>
    </row>
    <row r="339" spans="2:8" x14ac:dyDescent="0.2">
      <c r="B339"/>
      <c r="C339"/>
      <c r="D339"/>
      <c r="E339"/>
      <c r="F339"/>
      <c r="G339"/>
      <c r="H339"/>
    </row>
    <row r="340" spans="2:8" x14ac:dyDescent="0.2">
      <c r="B340"/>
      <c r="C340"/>
      <c r="D340"/>
      <c r="E340"/>
      <c r="F340"/>
      <c r="G340"/>
      <c r="H340"/>
    </row>
    <row r="341" spans="2:8" x14ac:dyDescent="0.2">
      <c r="B341"/>
      <c r="C341"/>
      <c r="D341"/>
      <c r="E341"/>
      <c r="F341"/>
      <c r="G341"/>
      <c r="H341"/>
    </row>
    <row r="342" spans="2:8" x14ac:dyDescent="0.2">
      <c r="B342"/>
      <c r="C342"/>
      <c r="D342"/>
      <c r="E342"/>
      <c r="F342"/>
      <c r="G342"/>
      <c r="H342"/>
    </row>
    <row r="343" spans="2:8" x14ac:dyDescent="0.2">
      <c r="B343"/>
      <c r="C343"/>
      <c r="D343"/>
      <c r="E343"/>
      <c r="F343"/>
      <c r="G343"/>
      <c r="H343"/>
    </row>
    <row r="344" spans="2:8" x14ac:dyDescent="0.2">
      <c r="B344"/>
      <c r="C344"/>
      <c r="D344"/>
      <c r="E344"/>
      <c r="F344"/>
      <c r="G344"/>
      <c r="H344"/>
    </row>
    <row r="345" spans="2:8" x14ac:dyDescent="0.2">
      <c r="B345"/>
      <c r="C345"/>
      <c r="D345"/>
      <c r="E345"/>
      <c r="F345"/>
      <c r="G345"/>
      <c r="H345"/>
    </row>
    <row r="346" spans="2:8" x14ac:dyDescent="0.2">
      <c r="B346"/>
      <c r="C346"/>
      <c r="D346"/>
      <c r="E346"/>
      <c r="F346"/>
      <c r="G346"/>
      <c r="H346"/>
    </row>
    <row r="347" spans="2:8" x14ac:dyDescent="0.2">
      <c r="B347"/>
      <c r="C347"/>
      <c r="D347"/>
      <c r="E347"/>
      <c r="F347"/>
      <c r="G347"/>
      <c r="H347"/>
    </row>
    <row r="348" spans="2:8" x14ac:dyDescent="0.2">
      <c r="B348"/>
      <c r="C348"/>
      <c r="D348"/>
      <c r="E348"/>
      <c r="F348"/>
      <c r="G348"/>
      <c r="H348"/>
    </row>
    <row r="349" spans="2:8" x14ac:dyDescent="0.2">
      <c r="B349"/>
      <c r="C349"/>
      <c r="D349"/>
      <c r="E349"/>
      <c r="F349"/>
      <c r="G349"/>
      <c r="H349"/>
    </row>
    <row r="350" spans="2:8" x14ac:dyDescent="0.2">
      <c r="B350"/>
      <c r="C350"/>
      <c r="D350"/>
      <c r="E350"/>
      <c r="F350"/>
      <c r="G350"/>
      <c r="H350"/>
    </row>
    <row r="351" spans="2:8" x14ac:dyDescent="0.2">
      <c r="B351"/>
      <c r="C351"/>
      <c r="D351"/>
      <c r="E351"/>
      <c r="F351"/>
      <c r="G351"/>
      <c r="H351"/>
    </row>
    <row r="352" spans="2:8" x14ac:dyDescent="0.2">
      <c r="B352"/>
      <c r="C352"/>
      <c r="D352"/>
      <c r="E352"/>
      <c r="F352"/>
      <c r="G352"/>
      <c r="H352"/>
    </row>
    <row r="353" spans="2:8" x14ac:dyDescent="0.2">
      <c r="B353"/>
      <c r="C353"/>
      <c r="D353"/>
      <c r="E353"/>
      <c r="F353"/>
      <c r="G353"/>
      <c r="H353"/>
    </row>
    <row r="354" spans="2:8" x14ac:dyDescent="0.2">
      <c r="B354"/>
      <c r="C354"/>
      <c r="D354"/>
      <c r="E354"/>
      <c r="F354"/>
      <c r="G354"/>
      <c r="H354"/>
    </row>
    <row r="355" spans="2:8" x14ac:dyDescent="0.2">
      <c r="B355"/>
      <c r="C355"/>
      <c r="D355"/>
      <c r="E355"/>
      <c r="F355"/>
      <c r="G355"/>
      <c r="H355"/>
    </row>
    <row r="356" spans="2:8" x14ac:dyDescent="0.2">
      <c r="B356"/>
      <c r="C356"/>
      <c r="D356"/>
      <c r="E356"/>
      <c r="F356"/>
      <c r="G356"/>
      <c r="H356"/>
    </row>
    <row r="357" spans="2:8" x14ac:dyDescent="0.2">
      <c r="B357"/>
      <c r="C357"/>
      <c r="D357"/>
      <c r="E357"/>
      <c r="F357"/>
      <c r="G357"/>
      <c r="H357"/>
    </row>
    <row r="358" spans="2:8" x14ac:dyDescent="0.2">
      <c r="B358"/>
      <c r="C358"/>
      <c r="D358"/>
      <c r="E358"/>
      <c r="F358"/>
      <c r="G358"/>
      <c r="H358"/>
    </row>
    <row r="359" spans="2:8" x14ac:dyDescent="0.2">
      <c r="B359"/>
      <c r="C359"/>
      <c r="D359"/>
      <c r="E359"/>
      <c r="F359"/>
      <c r="G359"/>
      <c r="H359"/>
    </row>
    <row r="360" spans="2:8" x14ac:dyDescent="0.2">
      <c r="B360"/>
      <c r="C360"/>
      <c r="D360"/>
      <c r="E360"/>
      <c r="F360"/>
      <c r="G360"/>
      <c r="H360"/>
    </row>
    <row r="361" spans="2:8" x14ac:dyDescent="0.2">
      <c r="B361"/>
      <c r="C361"/>
      <c r="D361"/>
      <c r="E361"/>
      <c r="F361"/>
      <c r="G361"/>
      <c r="H361"/>
    </row>
    <row r="362" spans="2:8" x14ac:dyDescent="0.2">
      <c r="B362"/>
      <c r="C362"/>
      <c r="D362"/>
      <c r="E362"/>
      <c r="F362"/>
      <c r="G362"/>
      <c r="H362"/>
    </row>
    <row r="363" spans="2:8" x14ac:dyDescent="0.2">
      <c r="B363"/>
      <c r="C363"/>
      <c r="D363"/>
      <c r="E363"/>
      <c r="F363"/>
      <c r="G363"/>
      <c r="H363"/>
    </row>
    <row r="364" spans="2:8" x14ac:dyDescent="0.2">
      <c r="B364"/>
      <c r="C364"/>
      <c r="D364"/>
      <c r="E364"/>
      <c r="F364"/>
      <c r="G364"/>
      <c r="H364"/>
    </row>
    <row r="365" spans="2:8" x14ac:dyDescent="0.2">
      <c r="B365"/>
      <c r="C365"/>
      <c r="D365"/>
      <c r="E365"/>
      <c r="F365"/>
      <c r="G365"/>
      <c r="H365"/>
    </row>
    <row r="366" spans="2:8" x14ac:dyDescent="0.2">
      <c r="B366"/>
      <c r="C366"/>
      <c r="D366"/>
      <c r="E366"/>
      <c r="F366"/>
      <c r="G366"/>
      <c r="H366"/>
    </row>
    <row r="367" spans="2:8" x14ac:dyDescent="0.2">
      <c r="B367"/>
      <c r="C367"/>
      <c r="D367"/>
      <c r="E367"/>
      <c r="F367"/>
      <c r="G367"/>
      <c r="H367"/>
    </row>
    <row r="368" spans="2:8" x14ac:dyDescent="0.2">
      <c r="B368"/>
      <c r="C368"/>
      <c r="D368"/>
      <c r="E368"/>
      <c r="F368"/>
      <c r="G368"/>
      <c r="H368"/>
    </row>
    <row r="369" spans="2:8" x14ac:dyDescent="0.2">
      <c r="B369"/>
      <c r="C369"/>
      <c r="D369"/>
      <c r="E369"/>
      <c r="F369"/>
      <c r="G369"/>
      <c r="H369"/>
    </row>
    <row r="370" spans="2:8" x14ac:dyDescent="0.2">
      <c r="B370"/>
      <c r="C370"/>
      <c r="D370"/>
      <c r="E370"/>
      <c r="F370"/>
      <c r="G370"/>
      <c r="H370"/>
    </row>
    <row r="371" spans="2:8" x14ac:dyDescent="0.2">
      <c r="B371"/>
      <c r="C371"/>
      <c r="D371"/>
      <c r="E371"/>
      <c r="F371"/>
      <c r="G371"/>
      <c r="H371"/>
    </row>
    <row r="372" spans="2:8" x14ac:dyDescent="0.2">
      <c r="B372"/>
      <c r="C372"/>
      <c r="D372"/>
      <c r="E372"/>
      <c r="F372"/>
      <c r="G372"/>
      <c r="H372"/>
    </row>
    <row r="373" spans="2:8" x14ac:dyDescent="0.2">
      <c r="B373"/>
      <c r="C373"/>
      <c r="D373"/>
      <c r="E373"/>
      <c r="F373"/>
      <c r="G373"/>
      <c r="H373"/>
    </row>
    <row r="374" spans="2:8" x14ac:dyDescent="0.2">
      <c r="B374"/>
      <c r="C374"/>
      <c r="D374"/>
      <c r="E374"/>
      <c r="F374"/>
      <c r="G374"/>
      <c r="H374"/>
    </row>
    <row r="375" spans="2:8" x14ac:dyDescent="0.2">
      <c r="B375"/>
      <c r="C375"/>
      <c r="D375"/>
      <c r="E375"/>
      <c r="F375"/>
      <c r="G375"/>
      <c r="H375"/>
    </row>
    <row r="376" spans="2:8" x14ac:dyDescent="0.2">
      <c r="B376"/>
      <c r="C376"/>
      <c r="D376"/>
      <c r="E376"/>
      <c r="F376"/>
      <c r="G376"/>
      <c r="H376"/>
    </row>
    <row r="377" spans="2:8" x14ac:dyDescent="0.2">
      <c r="B377"/>
      <c r="C377"/>
      <c r="D377"/>
      <c r="E377"/>
      <c r="F377"/>
      <c r="G377"/>
      <c r="H377"/>
    </row>
    <row r="378" spans="2:8" x14ac:dyDescent="0.2">
      <c r="B378"/>
      <c r="C378"/>
      <c r="D378"/>
      <c r="E378"/>
      <c r="F378"/>
      <c r="G378"/>
      <c r="H378"/>
    </row>
    <row r="379" spans="2:8" x14ac:dyDescent="0.2">
      <c r="B379"/>
      <c r="C379"/>
      <c r="D379"/>
      <c r="E379"/>
      <c r="F379"/>
      <c r="G379"/>
      <c r="H379"/>
    </row>
    <row r="380" spans="2:8" x14ac:dyDescent="0.2">
      <c r="B380"/>
      <c r="C380"/>
      <c r="D380"/>
      <c r="E380"/>
      <c r="F380"/>
      <c r="G380"/>
      <c r="H380"/>
    </row>
    <row r="381" spans="2:8" x14ac:dyDescent="0.2">
      <c r="B381"/>
      <c r="C381"/>
      <c r="D381"/>
      <c r="E381"/>
      <c r="F381"/>
      <c r="G381"/>
      <c r="H381"/>
    </row>
    <row r="382" spans="2:8" x14ac:dyDescent="0.2">
      <c r="B382"/>
      <c r="C382"/>
      <c r="D382"/>
      <c r="E382"/>
      <c r="F382"/>
      <c r="G382"/>
      <c r="H382"/>
    </row>
    <row r="383" spans="2:8" x14ac:dyDescent="0.2">
      <c r="B383"/>
      <c r="C383"/>
      <c r="D383"/>
      <c r="E383"/>
      <c r="F383"/>
      <c r="G383"/>
      <c r="H383"/>
    </row>
    <row r="384" spans="2:8" x14ac:dyDescent="0.2">
      <c r="B384"/>
      <c r="C384"/>
      <c r="D384"/>
      <c r="E384"/>
      <c r="F384"/>
      <c r="G384"/>
      <c r="H384"/>
    </row>
    <row r="385" spans="2:8" x14ac:dyDescent="0.2">
      <c r="B385"/>
      <c r="C385"/>
      <c r="D385"/>
      <c r="E385"/>
      <c r="F385"/>
      <c r="G385"/>
      <c r="H385"/>
    </row>
    <row r="386" spans="2:8" x14ac:dyDescent="0.2">
      <c r="B386"/>
      <c r="C386"/>
      <c r="D386"/>
      <c r="E386"/>
      <c r="F386"/>
      <c r="G386"/>
      <c r="H386"/>
    </row>
    <row r="387" spans="2:8" x14ac:dyDescent="0.2">
      <c r="B387"/>
      <c r="C387"/>
      <c r="D387"/>
      <c r="E387"/>
      <c r="F387"/>
      <c r="G387"/>
      <c r="H387"/>
    </row>
    <row r="388" spans="2:8" x14ac:dyDescent="0.2">
      <c r="B388"/>
      <c r="C388"/>
      <c r="D388"/>
      <c r="E388"/>
      <c r="F388"/>
      <c r="G388"/>
      <c r="H388"/>
    </row>
    <row r="389" spans="2:8" x14ac:dyDescent="0.2">
      <c r="B389"/>
      <c r="C389"/>
      <c r="D389"/>
      <c r="E389"/>
      <c r="F389"/>
      <c r="G389"/>
      <c r="H389"/>
    </row>
    <row r="390" spans="2:8" x14ac:dyDescent="0.2">
      <c r="B390"/>
      <c r="C390"/>
      <c r="D390"/>
      <c r="E390"/>
      <c r="F390"/>
      <c r="G390"/>
      <c r="H390"/>
    </row>
    <row r="391" spans="2:8" x14ac:dyDescent="0.2">
      <c r="B391"/>
      <c r="C391"/>
      <c r="D391"/>
      <c r="E391"/>
      <c r="F391"/>
      <c r="G391"/>
      <c r="H391"/>
    </row>
    <row r="392" spans="2:8" x14ac:dyDescent="0.2">
      <c r="B392"/>
      <c r="C392"/>
      <c r="D392"/>
      <c r="E392"/>
      <c r="F392"/>
      <c r="G392"/>
      <c r="H392"/>
    </row>
    <row r="393" spans="2:8" x14ac:dyDescent="0.2">
      <c r="B393"/>
      <c r="C393"/>
      <c r="D393"/>
      <c r="E393"/>
      <c r="F393"/>
      <c r="G393"/>
      <c r="H393"/>
    </row>
    <row r="394" spans="2:8" x14ac:dyDescent="0.2">
      <c r="B394"/>
      <c r="C394"/>
      <c r="D394"/>
      <c r="E394"/>
      <c r="F394"/>
      <c r="G394"/>
      <c r="H394"/>
    </row>
    <row r="395" spans="2:8" x14ac:dyDescent="0.2">
      <c r="B395"/>
      <c r="C395"/>
      <c r="D395"/>
      <c r="E395"/>
      <c r="F395"/>
      <c r="G395"/>
      <c r="H395"/>
    </row>
    <row r="396" spans="2:8" x14ac:dyDescent="0.2">
      <c r="B396"/>
      <c r="C396"/>
      <c r="D396"/>
      <c r="E396"/>
      <c r="F396"/>
      <c r="G396"/>
      <c r="H396"/>
    </row>
    <row r="397" spans="2:8" x14ac:dyDescent="0.2">
      <c r="B397"/>
      <c r="C397"/>
      <c r="D397"/>
      <c r="E397"/>
      <c r="F397"/>
      <c r="G397"/>
      <c r="H397"/>
    </row>
    <row r="398" spans="2:8" x14ac:dyDescent="0.2">
      <c r="B398"/>
      <c r="C398"/>
      <c r="D398"/>
      <c r="E398"/>
      <c r="F398"/>
      <c r="G398"/>
      <c r="H398"/>
    </row>
    <row r="399" spans="2:8" x14ac:dyDescent="0.2">
      <c r="B399"/>
      <c r="C399"/>
      <c r="D399"/>
      <c r="E399"/>
      <c r="F399"/>
      <c r="G399"/>
      <c r="H399"/>
    </row>
    <row r="400" spans="2:8" x14ac:dyDescent="0.2">
      <c r="B400"/>
      <c r="C400"/>
      <c r="D400"/>
      <c r="E400"/>
      <c r="F400"/>
      <c r="G400"/>
      <c r="H400"/>
    </row>
    <row r="401" spans="2:8" x14ac:dyDescent="0.2">
      <c r="B401"/>
      <c r="C401"/>
      <c r="D401"/>
      <c r="E401"/>
      <c r="F401"/>
      <c r="G401"/>
      <c r="H401"/>
    </row>
    <row r="402" spans="2:8" x14ac:dyDescent="0.2">
      <c r="B402"/>
      <c r="C402"/>
      <c r="D402"/>
      <c r="E402"/>
      <c r="F402"/>
      <c r="G402"/>
      <c r="H402"/>
    </row>
    <row r="403" spans="2:8" x14ac:dyDescent="0.2">
      <c r="B403"/>
      <c r="C403"/>
      <c r="D403"/>
      <c r="E403"/>
      <c r="F403"/>
      <c r="G403"/>
      <c r="H403"/>
    </row>
    <row r="404" spans="2:8" x14ac:dyDescent="0.2">
      <c r="B404"/>
      <c r="C404"/>
      <c r="D404"/>
      <c r="E404"/>
      <c r="F404"/>
      <c r="G404"/>
      <c r="H404"/>
    </row>
    <row r="405" spans="2:8" x14ac:dyDescent="0.2">
      <c r="B405"/>
      <c r="C405"/>
      <c r="D405"/>
      <c r="E405"/>
      <c r="F405"/>
      <c r="G405"/>
      <c r="H405"/>
    </row>
    <row r="406" spans="2:8" x14ac:dyDescent="0.2">
      <c r="B406"/>
      <c r="C406"/>
      <c r="D406"/>
      <c r="E406"/>
      <c r="F406"/>
      <c r="G406"/>
      <c r="H406"/>
    </row>
    <row r="407" spans="2:8" x14ac:dyDescent="0.2">
      <c r="B407"/>
      <c r="C407"/>
      <c r="D407"/>
      <c r="E407"/>
      <c r="F407"/>
      <c r="G407"/>
      <c r="H407"/>
    </row>
    <row r="408" spans="2:8" x14ac:dyDescent="0.2">
      <c r="B408"/>
      <c r="C408"/>
      <c r="D408"/>
      <c r="E408"/>
      <c r="F408"/>
      <c r="G408"/>
      <c r="H408"/>
    </row>
    <row r="409" spans="2:8" x14ac:dyDescent="0.2">
      <c r="B409"/>
      <c r="C409"/>
      <c r="D409"/>
      <c r="E409"/>
      <c r="F409"/>
      <c r="G409"/>
      <c r="H409"/>
    </row>
    <row r="410" spans="2:8" x14ac:dyDescent="0.2">
      <c r="B410"/>
      <c r="C410"/>
      <c r="D410"/>
      <c r="E410"/>
      <c r="F410"/>
      <c r="G410"/>
      <c r="H410"/>
    </row>
    <row r="411" spans="2:8" x14ac:dyDescent="0.2">
      <c r="B411"/>
      <c r="C411"/>
      <c r="D411"/>
      <c r="E411"/>
      <c r="F411"/>
      <c r="G411"/>
      <c r="H411"/>
    </row>
    <row r="412" spans="2:8" x14ac:dyDescent="0.2">
      <c r="B412"/>
      <c r="C412"/>
      <c r="D412"/>
      <c r="E412"/>
      <c r="F412"/>
      <c r="G412"/>
      <c r="H412"/>
    </row>
    <row r="413" spans="2:8" x14ac:dyDescent="0.2">
      <c r="B413"/>
      <c r="C413"/>
      <c r="D413"/>
      <c r="E413"/>
      <c r="F413"/>
      <c r="G413"/>
      <c r="H413"/>
    </row>
    <row r="414" spans="2:8" x14ac:dyDescent="0.2">
      <c r="B414"/>
      <c r="C414"/>
      <c r="D414"/>
      <c r="E414"/>
      <c r="F414"/>
      <c r="G414"/>
      <c r="H414"/>
    </row>
    <row r="415" spans="2:8" x14ac:dyDescent="0.2">
      <c r="B415"/>
      <c r="C415"/>
      <c r="D415"/>
      <c r="E415"/>
      <c r="F415"/>
      <c r="G415"/>
      <c r="H415"/>
    </row>
    <row r="416" spans="2:8" x14ac:dyDescent="0.2">
      <c r="B416"/>
      <c r="C416"/>
      <c r="D416"/>
      <c r="E416"/>
      <c r="F416"/>
      <c r="G416"/>
      <c r="H416"/>
    </row>
    <row r="417" spans="2:8" x14ac:dyDescent="0.2">
      <c r="B417"/>
      <c r="C417"/>
      <c r="D417"/>
      <c r="E417"/>
      <c r="F417"/>
      <c r="G417"/>
      <c r="H417"/>
    </row>
    <row r="418" spans="2:8" x14ac:dyDescent="0.2">
      <c r="B418"/>
      <c r="C418"/>
      <c r="D418"/>
      <c r="E418"/>
      <c r="F418"/>
      <c r="G418"/>
      <c r="H418"/>
    </row>
    <row r="419" spans="2:8" x14ac:dyDescent="0.2">
      <c r="B419"/>
      <c r="C419"/>
      <c r="D419"/>
      <c r="E419"/>
      <c r="F419"/>
      <c r="G419"/>
      <c r="H419"/>
    </row>
    <row r="420" spans="2:8" x14ac:dyDescent="0.2">
      <c r="B420"/>
      <c r="C420"/>
      <c r="D420"/>
      <c r="E420"/>
      <c r="F420"/>
      <c r="G420"/>
      <c r="H420"/>
    </row>
    <row r="421" spans="2:8" x14ac:dyDescent="0.2">
      <c r="B421"/>
      <c r="C421"/>
      <c r="D421"/>
      <c r="E421"/>
      <c r="F421"/>
      <c r="G421"/>
      <c r="H421"/>
    </row>
    <row r="422" spans="2:8" x14ac:dyDescent="0.2">
      <c r="B422"/>
      <c r="C422"/>
      <c r="D422"/>
      <c r="E422"/>
      <c r="F422"/>
      <c r="G422"/>
      <c r="H422"/>
    </row>
    <row r="423" spans="2:8" x14ac:dyDescent="0.2">
      <c r="B423"/>
      <c r="C423"/>
      <c r="D423"/>
      <c r="E423"/>
      <c r="F423"/>
      <c r="G423"/>
      <c r="H423"/>
    </row>
    <row r="424" spans="2:8" x14ac:dyDescent="0.2">
      <c r="B424"/>
      <c r="C424"/>
      <c r="D424"/>
      <c r="E424"/>
      <c r="F424"/>
      <c r="G424"/>
      <c r="H424"/>
    </row>
    <row r="425" spans="2:8" x14ac:dyDescent="0.2">
      <c r="B425"/>
      <c r="C425"/>
      <c r="D425"/>
      <c r="E425"/>
      <c r="F425"/>
      <c r="G425"/>
      <c r="H425"/>
    </row>
    <row r="426" spans="2:8" x14ac:dyDescent="0.2">
      <c r="B426"/>
      <c r="C426"/>
      <c r="D426"/>
      <c r="E426"/>
      <c r="F426"/>
      <c r="G426"/>
      <c r="H426"/>
    </row>
    <row r="427" spans="2:8" x14ac:dyDescent="0.2">
      <c r="B427"/>
      <c r="C427"/>
      <c r="D427"/>
      <c r="E427"/>
      <c r="F427"/>
      <c r="G427"/>
      <c r="H427"/>
    </row>
    <row r="428" spans="2:8" x14ac:dyDescent="0.2">
      <c r="B428"/>
      <c r="C428"/>
      <c r="D428"/>
      <c r="E428"/>
      <c r="F428"/>
      <c r="G428"/>
      <c r="H428"/>
    </row>
    <row r="429" spans="2:8" x14ac:dyDescent="0.2">
      <c r="B429"/>
      <c r="C429"/>
      <c r="D429"/>
      <c r="E429"/>
      <c r="F429"/>
      <c r="G429"/>
      <c r="H429"/>
    </row>
    <row r="430" spans="2:8" x14ac:dyDescent="0.2">
      <c r="B430"/>
      <c r="C430"/>
      <c r="D430"/>
      <c r="E430"/>
      <c r="F430"/>
      <c r="G430"/>
      <c r="H430"/>
    </row>
    <row r="431" spans="2:8" x14ac:dyDescent="0.2">
      <c r="B431"/>
      <c r="C431"/>
      <c r="D431"/>
      <c r="E431"/>
      <c r="F431"/>
      <c r="G431"/>
      <c r="H431"/>
    </row>
    <row r="432" spans="2:8" x14ac:dyDescent="0.2">
      <c r="B432"/>
      <c r="C432"/>
      <c r="D432"/>
      <c r="E432"/>
      <c r="F432"/>
      <c r="G432"/>
      <c r="H432"/>
    </row>
    <row r="433" spans="2:8" x14ac:dyDescent="0.2">
      <c r="B433"/>
      <c r="C433"/>
      <c r="D433"/>
      <c r="E433"/>
      <c r="F433"/>
      <c r="G433"/>
      <c r="H433"/>
    </row>
    <row r="434" spans="2:8" x14ac:dyDescent="0.2">
      <c r="B434"/>
      <c r="C434"/>
      <c r="D434"/>
      <c r="E434"/>
      <c r="F434"/>
      <c r="G434"/>
      <c r="H434"/>
    </row>
    <row r="435" spans="2:8" x14ac:dyDescent="0.2">
      <c r="B435"/>
      <c r="C435"/>
      <c r="D435"/>
      <c r="E435"/>
      <c r="F435"/>
      <c r="G435"/>
      <c r="H435"/>
    </row>
    <row r="436" spans="2:8" x14ac:dyDescent="0.2">
      <c r="B436"/>
      <c r="C436"/>
      <c r="D436"/>
      <c r="E436"/>
      <c r="F436"/>
      <c r="G436"/>
      <c r="H436"/>
    </row>
    <row r="437" spans="2:8" x14ac:dyDescent="0.2">
      <c r="B437"/>
      <c r="C437"/>
      <c r="D437"/>
      <c r="E437"/>
      <c r="F437"/>
      <c r="G437"/>
      <c r="H437"/>
    </row>
    <row r="438" spans="2:8" x14ac:dyDescent="0.2">
      <c r="B438"/>
      <c r="C438"/>
      <c r="D438"/>
      <c r="E438"/>
      <c r="F438"/>
      <c r="G438"/>
      <c r="H438"/>
    </row>
    <row r="439" spans="2:8" x14ac:dyDescent="0.2">
      <c r="B439"/>
      <c r="C439"/>
      <c r="D439"/>
      <c r="E439"/>
      <c r="F439"/>
      <c r="G439"/>
      <c r="H439"/>
    </row>
    <row r="440" spans="2:8" x14ac:dyDescent="0.2">
      <c r="B440"/>
      <c r="C440"/>
      <c r="D440"/>
      <c r="E440"/>
      <c r="F440"/>
      <c r="G440"/>
      <c r="H440"/>
    </row>
    <row r="441" spans="2:8" x14ac:dyDescent="0.2">
      <c r="B441"/>
      <c r="C441"/>
      <c r="D441"/>
      <c r="E441"/>
      <c r="F441"/>
      <c r="G441"/>
      <c r="H441"/>
    </row>
    <row r="442" spans="2:8" x14ac:dyDescent="0.2">
      <c r="B442"/>
      <c r="C442"/>
      <c r="D442"/>
      <c r="E442"/>
      <c r="F442"/>
      <c r="G442"/>
      <c r="H442"/>
    </row>
    <row r="443" spans="2:8" x14ac:dyDescent="0.2">
      <c r="B443"/>
      <c r="C443"/>
      <c r="D443"/>
      <c r="E443"/>
      <c r="F443"/>
      <c r="G443"/>
      <c r="H443"/>
    </row>
    <row r="444" spans="2:8" x14ac:dyDescent="0.2">
      <c r="B444"/>
      <c r="C444"/>
      <c r="D444"/>
      <c r="E444"/>
      <c r="F444"/>
      <c r="G444"/>
      <c r="H444"/>
    </row>
    <row r="445" spans="2:8" x14ac:dyDescent="0.2">
      <c r="B445"/>
      <c r="C445"/>
      <c r="D445"/>
      <c r="E445"/>
      <c r="F445"/>
      <c r="G445"/>
      <c r="H445"/>
    </row>
    <row r="446" spans="2:8" x14ac:dyDescent="0.2">
      <c r="B446"/>
      <c r="C446"/>
      <c r="D446"/>
      <c r="E446"/>
      <c r="F446"/>
      <c r="G446"/>
      <c r="H446"/>
    </row>
    <row r="447" spans="2:8" x14ac:dyDescent="0.2">
      <c r="B447"/>
      <c r="C447"/>
      <c r="D447"/>
      <c r="E447"/>
      <c r="F447"/>
      <c r="G447"/>
      <c r="H447"/>
    </row>
    <row r="448" spans="2:8" x14ac:dyDescent="0.2">
      <c r="B448"/>
      <c r="C448"/>
      <c r="D448"/>
      <c r="E448"/>
      <c r="F448"/>
      <c r="G448"/>
      <c r="H448"/>
    </row>
    <row r="449" spans="2:8" x14ac:dyDescent="0.2">
      <c r="B449"/>
      <c r="C449"/>
      <c r="D449"/>
      <c r="E449"/>
      <c r="F449"/>
      <c r="G449"/>
      <c r="H449"/>
    </row>
    <row r="450" spans="2:8" x14ac:dyDescent="0.2">
      <c r="B450"/>
      <c r="C450"/>
      <c r="D450"/>
      <c r="E450"/>
      <c r="F450"/>
      <c r="G450"/>
      <c r="H450"/>
    </row>
    <row r="451" spans="2:8" x14ac:dyDescent="0.2">
      <c r="B451"/>
      <c r="C451"/>
      <c r="D451"/>
      <c r="E451"/>
      <c r="F451"/>
      <c r="G451"/>
      <c r="H451"/>
    </row>
    <row r="452" spans="2:8" x14ac:dyDescent="0.2">
      <c r="B452"/>
      <c r="C452"/>
      <c r="D452"/>
      <c r="E452"/>
      <c r="F452"/>
      <c r="G452"/>
      <c r="H452"/>
    </row>
    <row r="453" spans="2:8" x14ac:dyDescent="0.2">
      <c r="B453"/>
      <c r="C453"/>
      <c r="D453"/>
      <c r="E453"/>
      <c r="F453"/>
      <c r="G453"/>
      <c r="H453"/>
    </row>
    <row r="454" spans="2:8" x14ac:dyDescent="0.2">
      <c r="B454"/>
      <c r="C454"/>
      <c r="D454"/>
      <c r="E454"/>
      <c r="F454"/>
      <c r="G454"/>
      <c r="H454"/>
    </row>
    <row r="455" spans="2:8" x14ac:dyDescent="0.2">
      <c r="B455"/>
      <c r="C455"/>
      <c r="D455"/>
      <c r="E455"/>
      <c r="F455"/>
      <c r="G455"/>
      <c r="H455"/>
    </row>
    <row r="456" spans="2:8" x14ac:dyDescent="0.2">
      <c r="B456"/>
      <c r="C456"/>
      <c r="D456"/>
      <c r="E456"/>
      <c r="F456"/>
      <c r="G456"/>
      <c r="H456"/>
    </row>
    <row r="457" spans="2:8" x14ac:dyDescent="0.2">
      <c r="B457"/>
      <c r="C457"/>
      <c r="D457"/>
      <c r="E457"/>
      <c r="F457"/>
      <c r="G457"/>
      <c r="H457"/>
    </row>
    <row r="458" spans="2:8" x14ac:dyDescent="0.2">
      <c r="B458"/>
      <c r="C458"/>
      <c r="D458"/>
      <c r="E458"/>
      <c r="F458"/>
      <c r="G458"/>
      <c r="H458"/>
    </row>
    <row r="459" spans="2:8" x14ac:dyDescent="0.2">
      <c r="B459"/>
      <c r="C459"/>
      <c r="D459"/>
      <c r="E459"/>
      <c r="F459"/>
      <c r="G459"/>
      <c r="H459"/>
    </row>
    <row r="460" spans="2:8" x14ac:dyDescent="0.2">
      <c r="B460"/>
      <c r="C460"/>
      <c r="D460"/>
      <c r="E460"/>
      <c r="F460"/>
      <c r="G460"/>
      <c r="H460"/>
    </row>
    <row r="461" spans="2:8" x14ac:dyDescent="0.2">
      <c r="B461"/>
      <c r="C461"/>
      <c r="D461"/>
      <c r="E461"/>
      <c r="F461"/>
      <c r="G461"/>
      <c r="H461"/>
    </row>
    <row r="462" spans="2:8" x14ac:dyDescent="0.2">
      <c r="B462"/>
      <c r="C462"/>
      <c r="D462"/>
      <c r="E462"/>
      <c r="F462"/>
      <c r="G462"/>
      <c r="H462"/>
    </row>
    <row r="463" spans="2:8" x14ac:dyDescent="0.2">
      <c r="B463"/>
      <c r="C463"/>
      <c r="D463"/>
      <c r="E463"/>
      <c r="F463"/>
      <c r="G463"/>
      <c r="H463"/>
    </row>
    <row r="464" spans="2:8" x14ac:dyDescent="0.2">
      <c r="B464"/>
      <c r="C464"/>
      <c r="D464"/>
      <c r="E464"/>
      <c r="F464"/>
      <c r="G464"/>
      <c r="H464"/>
    </row>
    <row r="465" spans="2:8" x14ac:dyDescent="0.2">
      <c r="B465"/>
      <c r="C465"/>
      <c r="D465"/>
      <c r="E465"/>
      <c r="F465"/>
      <c r="G465"/>
      <c r="H465"/>
    </row>
    <row r="466" spans="2:8" x14ac:dyDescent="0.2">
      <c r="B466"/>
      <c r="C466"/>
      <c r="D466"/>
      <c r="E466"/>
      <c r="F466"/>
      <c r="G466"/>
      <c r="H466"/>
    </row>
    <row r="467" spans="2:8" x14ac:dyDescent="0.2">
      <c r="B467"/>
      <c r="C467"/>
      <c r="D467"/>
      <c r="E467"/>
      <c r="F467"/>
      <c r="G467"/>
      <c r="H467"/>
    </row>
    <row r="468" spans="2:8" x14ac:dyDescent="0.2">
      <c r="B468"/>
      <c r="C468"/>
      <c r="D468"/>
      <c r="E468"/>
      <c r="F468"/>
      <c r="G468"/>
      <c r="H468"/>
    </row>
    <row r="469" spans="2:8" x14ac:dyDescent="0.2">
      <c r="B469"/>
      <c r="C469"/>
      <c r="D469"/>
      <c r="E469"/>
      <c r="F469"/>
      <c r="G469"/>
      <c r="H469"/>
    </row>
    <row r="470" spans="2:8" x14ac:dyDescent="0.2">
      <c r="B470"/>
      <c r="C470"/>
      <c r="D470"/>
      <c r="E470"/>
      <c r="F470"/>
      <c r="G470"/>
      <c r="H470"/>
    </row>
    <row r="471" spans="2:8" x14ac:dyDescent="0.2">
      <c r="B471"/>
      <c r="C471"/>
      <c r="D471"/>
      <c r="E471"/>
      <c r="F471"/>
      <c r="G471"/>
      <c r="H471"/>
    </row>
    <row r="472" spans="2:8" x14ac:dyDescent="0.2">
      <c r="B472"/>
      <c r="C472"/>
      <c r="D472"/>
      <c r="E472"/>
      <c r="F472"/>
      <c r="G472"/>
      <c r="H472"/>
    </row>
    <row r="473" spans="2:8" x14ac:dyDescent="0.2">
      <c r="B473"/>
      <c r="C473"/>
      <c r="D473"/>
      <c r="E473"/>
      <c r="F473"/>
      <c r="G473"/>
      <c r="H473"/>
    </row>
    <row r="474" spans="2:8" x14ac:dyDescent="0.2">
      <c r="B474"/>
      <c r="C474"/>
      <c r="D474"/>
      <c r="E474"/>
      <c r="F474"/>
      <c r="G474"/>
      <c r="H474"/>
    </row>
    <row r="475" spans="2:8" x14ac:dyDescent="0.2">
      <c r="B475"/>
      <c r="C475"/>
      <c r="D475"/>
      <c r="E475"/>
      <c r="F475"/>
      <c r="G475"/>
      <c r="H475"/>
    </row>
    <row r="476" spans="2:8" x14ac:dyDescent="0.2">
      <c r="B476"/>
      <c r="C476"/>
      <c r="D476"/>
      <c r="E476"/>
      <c r="F476"/>
      <c r="G476"/>
      <c r="H476"/>
    </row>
    <row r="477" spans="2:8" x14ac:dyDescent="0.2">
      <c r="B477"/>
      <c r="C477"/>
      <c r="D477"/>
      <c r="E477"/>
      <c r="F477"/>
      <c r="G477"/>
      <c r="H477"/>
    </row>
    <row r="478" spans="2:8" x14ac:dyDescent="0.2">
      <c r="B478"/>
      <c r="C478"/>
      <c r="D478"/>
      <c r="E478"/>
      <c r="F478"/>
      <c r="G478"/>
      <c r="H478"/>
    </row>
    <row r="479" spans="2:8" x14ac:dyDescent="0.2">
      <c r="B479"/>
      <c r="C479"/>
      <c r="D479"/>
      <c r="E479"/>
      <c r="F479"/>
      <c r="G479"/>
      <c r="H479"/>
    </row>
    <row r="480" spans="2:8" x14ac:dyDescent="0.2">
      <c r="B480"/>
      <c r="C480"/>
      <c r="D480"/>
      <c r="E480"/>
      <c r="F480"/>
      <c r="G480"/>
      <c r="H480"/>
    </row>
    <row r="481" spans="2:8" x14ac:dyDescent="0.2">
      <c r="B481"/>
      <c r="C481"/>
      <c r="D481"/>
      <c r="E481"/>
      <c r="F481"/>
      <c r="G481"/>
      <c r="H481"/>
    </row>
    <row r="482" spans="2:8" x14ac:dyDescent="0.2">
      <c r="B482"/>
      <c r="C482"/>
      <c r="D482"/>
      <c r="E482"/>
      <c r="F482"/>
      <c r="G482"/>
      <c r="H482"/>
    </row>
    <row r="483" spans="2:8" x14ac:dyDescent="0.2">
      <c r="B483"/>
      <c r="C483"/>
      <c r="D483"/>
      <c r="E483"/>
      <c r="F483"/>
      <c r="G483"/>
      <c r="H483"/>
    </row>
    <row r="484" spans="2:8" x14ac:dyDescent="0.2">
      <c r="B484"/>
      <c r="C484"/>
      <c r="D484"/>
      <c r="E484"/>
      <c r="F484"/>
      <c r="G484"/>
      <c r="H484"/>
    </row>
    <row r="485" spans="2:8" x14ac:dyDescent="0.2">
      <c r="B485"/>
      <c r="C485"/>
      <c r="D485"/>
      <c r="E485"/>
      <c r="F485"/>
      <c r="G485"/>
      <c r="H485"/>
    </row>
    <row r="486" spans="2:8" x14ac:dyDescent="0.2">
      <c r="B486"/>
      <c r="C486"/>
      <c r="D486"/>
      <c r="E486"/>
      <c r="F486"/>
      <c r="G486"/>
      <c r="H486"/>
    </row>
    <row r="487" spans="2:8" x14ac:dyDescent="0.2">
      <c r="B487"/>
      <c r="C487"/>
      <c r="D487"/>
      <c r="E487"/>
      <c r="F487"/>
      <c r="G487"/>
      <c r="H487"/>
    </row>
    <row r="488" spans="2:8" x14ac:dyDescent="0.2">
      <c r="B488"/>
      <c r="C488"/>
      <c r="D488"/>
      <c r="E488"/>
      <c r="F488"/>
      <c r="G488"/>
      <c r="H488"/>
    </row>
    <row r="489" spans="2:8" x14ac:dyDescent="0.2">
      <c r="B489"/>
      <c r="C489"/>
      <c r="D489"/>
      <c r="E489"/>
      <c r="F489"/>
      <c r="G489"/>
      <c r="H489"/>
    </row>
    <row r="490" spans="2:8" x14ac:dyDescent="0.2">
      <c r="B490"/>
      <c r="C490"/>
      <c r="D490"/>
      <c r="E490"/>
      <c r="F490"/>
      <c r="G490"/>
      <c r="H490"/>
    </row>
    <row r="491" spans="2:8" x14ac:dyDescent="0.2">
      <c r="B491"/>
      <c r="C491"/>
      <c r="D491"/>
      <c r="E491"/>
      <c r="F491"/>
      <c r="G491"/>
      <c r="H491"/>
    </row>
    <row r="492" spans="2:8" x14ac:dyDescent="0.2">
      <c r="B492"/>
      <c r="C492"/>
      <c r="D492"/>
      <c r="E492"/>
      <c r="F492"/>
      <c r="G492"/>
      <c r="H492"/>
    </row>
    <row r="493" spans="2:8" x14ac:dyDescent="0.2">
      <c r="B493"/>
      <c r="C493"/>
      <c r="D493"/>
      <c r="E493"/>
      <c r="F493"/>
      <c r="G493"/>
      <c r="H493"/>
    </row>
    <row r="494" spans="2:8" x14ac:dyDescent="0.2">
      <c r="B494"/>
      <c r="C494"/>
      <c r="D494"/>
      <c r="E494"/>
      <c r="F494"/>
      <c r="G494"/>
      <c r="H494"/>
    </row>
    <row r="495" spans="2:8" x14ac:dyDescent="0.2">
      <c r="B495"/>
      <c r="C495"/>
      <c r="D495"/>
      <c r="E495"/>
      <c r="F495"/>
      <c r="G495"/>
      <c r="H495"/>
    </row>
    <row r="496" spans="2:8" x14ac:dyDescent="0.2">
      <c r="B496"/>
      <c r="C496"/>
      <c r="D496"/>
      <c r="E496"/>
      <c r="F496"/>
      <c r="G496"/>
      <c r="H496"/>
    </row>
    <row r="497" spans="2:8" x14ac:dyDescent="0.2">
      <c r="B497"/>
      <c r="C497"/>
      <c r="D497"/>
      <c r="E497"/>
      <c r="F497"/>
      <c r="G497"/>
      <c r="H497"/>
    </row>
    <row r="498" spans="2:8" x14ac:dyDescent="0.2">
      <c r="B498"/>
      <c r="C498"/>
      <c r="D498"/>
      <c r="E498"/>
      <c r="F498"/>
      <c r="G498"/>
      <c r="H498"/>
    </row>
    <row r="499" spans="2:8" x14ac:dyDescent="0.2">
      <c r="B499"/>
      <c r="C499"/>
      <c r="D499"/>
      <c r="E499"/>
      <c r="F499"/>
      <c r="G499"/>
      <c r="H499"/>
    </row>
    <row r="500" spans="2:8" x14ac:dyDescent="0.2">
      <c r="B500"/>
      <c r="C500"/>
      <c r="D500"/>
      <c r="E500"/>
      <c r="F500"/>
      <c r="G500"/>
      <c r="H500"/>
    </row>
    <row r="501" spans="2:8" x14ac:dyDescent="0.2">
      <c r="B501"/>
      <c r="C501"/>
      <c r="D501"/>
      <c r="E501"/>
      <c r="F501"/>
      <c r="G501"/>
      <c r="H501"/>
    </row>
    <row r="502" spans="2:8" x14ac:dyDescent="0.2">
      <c r="B502"/>
      <c r="C502"/>
      <c r="D502"/>
      <c r="E502"/>
      <c r="F502"/>
      <c r="G502"/>
      <c r="H502"/>
    </row>
    <row r="503" spans="2:8" x14ac:dyDescent="0.2">
      <c r="B503"/>
      <c r="C503"/>
      <c r="D503"/>
      <c r="E503"/>
      <c r="F503"/>
      <c r="G503"/>
      <c r="H503"/>
    </row>
    <row r="504" spans="2:8" x14ac:dyDescent="0.2">
      <c r="B504"/>
      <c r="C504"/>
      <c r="D504"/>
      <c r="E504"/>
      <c r="F504"/>
      <c r="G504"/>
      <c r="H504"/>
    </row>
    <row r="505" spans="2:8" x14ac:dyDescent="0.2">
      <c r="B505"/>
      <c r="C505"/>
      <c r="D505"/>
      <c r="E505"/>
      <c r="F505"/>
      <c r="G505"/>
      <c r="H505"/>
    </row>
    <row r="506" spans="2:8" x14ac:dyDescent="0.2">
      <c r="B506"/>
      <c r="C506"/>
      <c r="D506"/>
      <c r="E506"/>
      <c r="F506"/>
      <c r="G506"/>
      <c r="H506"/>
    </row>
    <row r="507" spans="2:8" x14ac:dyDescent="0.2">
      <c r="B507"/>
      <c r="C507"/>
      <c r="D507"/>
      <c r="E507"/>
      <c r="F507"/>
      <c r="G507"/>
      <c r="H507"/>
    </row>
    <row r="508" spans="2:8" x14ac:dyDescent="0.2">
      <c r="B508"/>
      <c r="C508"/>
      <c r="D508"/>
      <c r="E508"/>
      <c r="F508"/>
      <c r="G508"/>
      <c r="H508"/>
    </row>
    <row r="509" spans="2:8" x14ac:dyDescent="0.2">
      <c r="B509"/>
      <c r="C509"/>
      <c r="D509"/>
      <c r="E509"/>
      <c r="F509"/>
      <c r="G509"/>
      <c r="H509"/>
    </row>
    <row r="510" spans="2:8" x14ac:dyDescent="0.2">
      <c r="B510"/>
      <c r="C510"/>
      <c r="D510"/>
      <c r="E510"/>
      <c r="F510"/>
      <c r="G510"/>
      <c r="H510"/>
    </row>
    <row r="511" spans="2:8" x14ac:dyDescent="0.2">
      <c r="B511"/>
      <c r="C511"/>
      <c r="D511"/>
      <c r="E511"/>
      <c r="F511"/>
      <c r="G511"/>
      <c r="H511"/>
    </row>
    <row r="512" spans="2:8" x14ac:dyDescent="0.2">
      <c r="B512"/>
      <c r="C512"/>
      <c r="D512"/>
      <c r="E512"/>
      <c r="F512"/>
      <c r="G512"/>
      <c r="H512"/>
    </row>
    <row r="513" spans="2:8" x14ac:dyDescent="0.2">
      <c r="B513"/>
      <c r="C513"/>
      <c r="D513"/>
      <c r="E513"/>
      <c r="F513"/>
      <c r="G513"/>
      <c r="H513"/>
    </row>
    <row r="514" spans="2:8" x14ac:dyDescent="0.2">
      <c r="B514"/>
      <c r="C514"/>
      <c r="D514"/>
      <c r="E514"/>
      <c r="F514"/>
      <c r="G514"/>
      <c r="H514"/>
    </row>
    <row r="515" spans="2:8" x14ac:dyDescent="0.2">
      <c r="B515"/>
      <c r="C515"/>
      <c r="D515"/>
      <c r="E515"/>
      <c r="F515"/>
      <c r="G515"/>
      <c r="H515"/>
    </row>
    <row r="516" spans="2:8" x14ac:dyDescent="0.2">
      <c r="B516"/>
      <c r="C516"/>
      <c r="D516"/>
      <c r="E516"/>
      <c r="F516"/>
      <c r="G516"/>
      <c r="H516"/>
    </row>
    <row r="517" spans="2:8" x14ac:dyDescent="0.2">
      <c r="B517"/>
      <c r="C517"/>
      <c r="D517"/>
      <c r="E517"/>
      <c r="F517"/>
      <c r="G517"/>
      <c r="H517"/>
    </row>
    <row r="518" spans="2:8" x14ac:dyDescent="0.2">
      <c r="B518"/>
      <c r="C518"/>
      <c r="D518"/>
      <c r="E518"/>
      <c r="F518"/>
      <c r="G518"/>
      <c r="H518"/>
    </row>
    <row r="519" spans="2:8" x14ac:dyDescent="0.2">
      <c r="B519"/>
      <c r="C519"/>
      <c r="D519"/>
      <c r="E519"/>
      <c r="F519"/>
      <c r="G519"/>
      <c r="H519"/>
    </row>
    <row r="520" spans="2:8" x14ac:dyDescent="0.2">
      <c r="B520"/>
      <c r="C520"/>
      <c r="D520"/>
      <c r="E520"/>
      <c r="F520"/>
      <c r="G520"/>
      <c r="H520"/>
    </row>
    <row r="521" spans="2:8" x14ac:dyDescent="0.2">
      <c r="B521"/>
      <c r="C521"/>
      <c r="D521"/>
      <c r="E521"/>
      <c r="F521"/>
      <c r="G521"/>
      <c r="H521"/>
    </row>
    <row r="522" spans="2:8" x14ac:dyDescent="0.2">
      <c r="B522"/>
      <c r="C522"/>
      <c r="D522"/>
      <c r="E522"/>
      <c r="F522"/>
      <c r="G522"/>
      <c r="H522"/>
    </row>
    <row r="523" spans="2:8" x14ac:dyDescent="0.2">
      <c r="B523"/>
      <c r="C523"/>
      <c r="D523"/>
      <c r="E523"/>
      <c r="F523"/>
      <c r="G523"/>
      <c r="H523"/>
    </row>
    <row r="524" spans="2:8" x14ac:dyDescent="0.2">
      <c r="B524"/>
      <c r="C524"/>
      <c r="D524"/>
      <c r="E524"/>
      <c r="F524"/>
      <c r="G524"/>
      <c r="H524"/>
    </row>
    <row r="525" spans="2:8" x14ac:dyDescent="0.2">
      <c r="B525"/>
      <c r="C525"/>
      <c r="D525"/>
      <c r="E525"/>
      <c r="F525"/>
      <c r="G525"/>
      <c r="H525"/>
    </row>
    <row r="526" spans="2:8" x14ac:dyDescent="0.2">
      <c r="B526"/>
      <c r="C526"/>
      <c r="D526"/>
      <c r="E526"/>
      <c r="F526"/>
      <c r="G526"/>
      <c r="H526"/>
    </row>
    <row r="527" spans="2:8" x14ac:dyDescent="0.2">
      <c r="B527"/>
      <c r="C527"/>
      <c r="D527"/>
      <c r="E527"/>
      <c r="F527"/>
      <c r="G527"/>
      <c r="H527"/>
    </row>
    <row r="528" spans="2:8" x14ac:dyDescent="0.2">
      <c r="B528"/>
      <c r="C528"/>
      <c r="D528"/>
      <c r="E528"/>
      <c r="F528"/>
      <c r="G528"/>
      <c r="H528"/>
    </row>
    <row r="529" spans="2:8" x14ac:dyDescent="0.2">
      <c r="B529"/>
      <c r="C529"/>
      <c r="D529"/>
      <c r="E529"/>
      <c r="F529"/>
      <c r="G529"/>
      <c r="H529"/>
    </row>
    <row r="530" spans="2:8" x14ac:dyDescent="0.2">
      <c r="B530"/>
      <c r="C530"/>
      <c r="D530"/>
      <c r="E530"/>
      <c r="F530"/>
      <c r="G530"/>
      <c r="H530"/>
    </row>
    <row r="531" spans="2:8" x14ac:dyDescent="0.2">
      <c r="B531"/>
      <c r="C531"/>
      <c r="D531"/>
      <c r="E531"/>
      <c r="F531"/>
      <c r="G531"/>
      <c r="H531"/>
    </row>
    <row r="532" spans="2:8" x14ac:dyDescent="0.2">
      <c r="B532"/>
      <c r="C532"/>
      <c r="D532"/>
      <c r="E532"/>
      <c r="F532"/>
      <c r="G532"/>
      <c r="H532"/>
    </row>
    <row r="533" spans="2:8" x14ac:dyDescent="0.2">
      <c r="B533"/>
      <c r="C533"/>
      <c r="D533"/>
      <c r="E533"/>
      <c r="F533"/>
      <c r="G533"/>
      <c r="H533"/>
    </row>
    <row r="534" spans="2:8" x14ac:dyDescent="0.2">
      <c r="B534"/>
      <c r="C534"/>
      <c r="D534"/>
      <c r="E534"/>
      <c r="F534"/>
      <c r="G534"/>
      <c r="H534"/>
    </row>
    <row r="535" spans="2:8" x14ac:dyDescent="0.2">
      <c r="B535"/>
      <c r="C535"/>
      <c r="D535"/>
      <c r="E535"/>
      <c r="F535"/>
      <c r="G535"/>
      <c r="H535"/>
    </row>
    <row r="536" spans="2:8" x14ac:dyDescent="0.2">
      <c r="B536"/>
      <c r="C536"/>
      <c r="D536"/>
      <c r="E536"/>
      <c r="F536"/>
      <c r="G536"/>
      <c r="H536"/>
    </row>
    <row r="537" spans="2:8" x14ac:dyDescent="0.2">
      <c r="B537"/>
      <c r="C537"/>
      <c r="D537"/>
      <c r="E537"/>
      <c r="F537"/>
      <c r="G537"/>
      <c r="H537"/>
    </row>
    <row r="538" spans="2:8" x14ac:dyDescent="0.2">
      <c r="B538"/>
      <c r="C538"/>
      <c r="D538"/>
      <c r="E538"/>
      <c r="F538"/>
      <c r="G538"/>
      <c r="H538"/>
    </row>
    <row r="539" spans="2:8" x14ac:dyDescent="0.2">
      <c r="B539"/>
      <c r="C539"/>
      <c r="D539"/>
      <c r="E539"/>
      <c r="F539"/>
      <c r="G539"/>
      <c r="H539"/>
    </row>
    <row r="540" spans="2:8" x14ac:dyDescent="0.2">
      <c r="B540"/>
      <c r="C540"/>
      <c r="D540"/>
      <c r="E540"/>
      <c r="F540"/>
      <c r="G540"/>
      <c r="H540"/>
    </row>
    <row r="541" spans="2:8" x14ac:dyDescent="0.2">
      <c r="B541"/>
      <c r="C541"/>
      <c r="D541"/>
      <c r="E541"/>
      <c r="F541"/>
      <c r="G541"/>
      <c r="H541"/>
    </row>
    <row r="542" spans="2:8" x14ac:dyDescent="0.2">
      <c r="B542"/>
      <c r="C542"/>
      <c r="D542"/>
      <c r="E542"/>
      <c r="F542"/>
      <c r="G542"/>
      <c r="H542"/>
    </row>
    <row r="543" spans="2:8" x14ac:dyDescent="0.2">
      <c r="B543"/>
      <c r="C543"/>
      <c r="D543"/>
      <c r="E543"/>
      <c r="F543"/>
      <c r="G543"/>
      <c r="H543"/>
    </row>
    <row r="544" spans="2:8" x14ac:dyDescent="0.2">
      <c r="B544"/>
      <c r="C544"/>
      <c r="D544"/>
      <c r="E544"/>
      <c r="F544"/>
      <c r="G544"/>
      <c r="H544"/>
    </row>
    <row r="545" spans="2:8" x14ac:dyDescent="0.2">
      <c r="B545"/>
      <c r="C545"/>
      <c r="D545"/>
      <c r="E545"/>
      <c r="F545"/>
      <c r="G545"/>
      <c r="H545"/>
    </row>
    <row r="546" spans="2:8" x14ac:dyDescent="0.2">
      <c r="B546"/>
      <c r="C546"/>
      <c r="D546"/>
      <c r="E546"/>
      <c r="F546"/>
      <c r="G546"/>
      <c r="H546"/>
    </row>
    <row r="547" spans="2:8" x14ac:dyDescent="0.2">
      <c r="B547"/>
      <c r="C547"/>
      <c r="D547"/>
      <c r="E547"/>
      <c r="F547"/>
      <c r="G547"/>
      <c r="H547"/>
    </row>
    <row r="548" spans="2:8" x14ac:dyDescent="0.2">
      <c r="B548"/>
      <c r="C548"/>
      <c r="D548"/>
      <c r="E548"/>
      <c r="F548"/>
      <c r="G548"/>
      <c r="H548"/>
    </row>
    <row r="549" spans="2:8" x14ac:dyDescent="0.2">
      <c r="B549"/>
      <c r="C549"/>
      <c r="D549"/>
      <c r="E549"/>
      <c r="F549"/>
      <c r="G549"/>
      <c r="H549"/>
    </row>
    <row r="550" spans="2:8" x14ac:dyDescent="0.2">
      <c r="B550"/>
      <c r="C550"/>
      <c r="D550"/>
      <c r="E550"/>
      <c r="F550"/>
      <c r="G550"/>
      <c r="H550"/>
    </row>
    <row r="551" spans="2:8" x14ac:dyDescent="0.2">
      <c r="B551"/>
      <c r="C551"/>
      <c r="D551"/>
      <c r="E551"/>
      <c r="F551"/>
      <c r="G551"/>
      <c r="H551"/>
    </row>
    <row r="552" spans="2:8" x14ac:dyDescent="0.2">
      <c r="B552"/>
      <c r="C552"/>
      <c r="D552"/>
      <c r="E552"/>
      <c r="F552"/>
      <c r="G552"/>
      <c r="H552"/>
    </row>
    <row r="553" spans="2:8" x14ac:dyDescent="0.2">
      <c r="B553"/>
      <c r="C553"/>
      <c r="D553"/>
      <c r="E553"/>
      <c r="F553"/>
      <c r="G553"/>
      <c r="H553"/>
    </row>
    <row r="554" spans="2:8" x14ac:dyDescent="0.2">
      <c r="B554"/>
      <c r="C554"/>
      <c r="D554"/>
      <c r="E554"/>
      <c r="F554"/>
      <c r="G554"/>
      <c r="H554"/>
    </row>
    <row r="555" spans="2:8" x14ac:dyDescent="0.2">
      <c r="B555"/>
      <c r="C555"/>
      <c r="D555"/>
      <c r="E555"/>
      <c r="F555"/>
      <c r="G555"/>
      <c r="H555"/>
    </row>
    <row r="556" spans="2:8" x14ac:dyDescent="0.2">
      <c r="B556"/>
      <c r="C556"/>
      <c r="D556"/>
      <c r="E556"/>
      <c r="F556"/>
      <c r="G556"/>
      <c r="H556"/>
    </row>
    <row r="557" spans="2:8" x14ac:dyDescent="0.2">
      <c r="B557"/>
      <c r="C557"/>
      <c r="D557"/>
      <c r="E557"/>
      <c r="F557"/>
      <c r="G557"/>
      <c r="H557"/>
    </row>
    <row r="558" spans="2:8" x14ac:dyDescent="0.2">
      <c r="B558"/>
      <c r="C558"/>
      <c r="D558"/>
      <c r="E558"/>
      <c r="F558"/>
      <c r="G558"/>
      <c r="H558"/>
    </row>
    <row r="559" spans="2:8" x14ac:dyDescent="0.2">
      <c r="B559"/>
      <c r="C559"/>
      <c r="D559"/>
      <c r="E559"/>
      <c r="F559"/>
      <c r="G559"/>
      <c r="H559"/>
    </row>
    <row r="560" spans="2:8" x14ac:dyDescent="0.2">
      <c r="B560"/>
      <c r="C560"/>
      <c r="D560"/>
      <c r="E560"/>
      <c r="F560"/>
      <c r="G560"/>
      <c r="H560"/>
    </row>
    <row r="561" spans="2:8" x14ac:dyDescent="0.2">
      <c r="B561"/>
      <c r="C561"/>
      <c r="D561"/>
      <c r="E561"/>
      <c r="F561"/>
      <c r="G561"/>
      <c r="H561"/>
    </row>
    <row r="562" spans="2:8" x14ac:dyDescent="0.2">
      <c r="B562"/>
      <c r="C562"/>
      <c r="D562"/>
      <c r="E562"/>
      <c r="F562"/>
      <c r="G562"/>
      <c r="H562"/>
    </row>
    <row r="563" spans="2:8" x14ac:dyDescent="0.2">
      <c r="B563"/>
      <c r="C563"/>
      <c r="D563"/>
      <c r="E563"/>
      <c r="F563"/>
      <c r="G563"/>
      <c r="H563"/>
    </row>
    <row r="564" spans="2:8" x14ac:dyDescent="0.2">
      <c r="B564"/>
      <c r="C564"/>
      <c r="D564"/>
      <c r="E564"/>
      <c r="F564"/>
      <c r="G564"/>
      <c r="H564"/>
    </row>
    <row r="565" spans="2:8" x14ac:dyDescent="0.2">
      <c r="B565"/>
      <c r="C565"/>
      <c r="D565"/>
      <c r="E565"/>
      <c r="F565"/>
      <c r="G565"/>
      <c r="H565"/>
    </row>
    <row r="566" spans="2:8" x14ac:dyDescent="0.2">
      <c r="B566"/>
      <c r="C566"/>
      <c r="D566"/>
      <c r="E566"/>
      <c r="F566"/>
      <c r="G566"/>
      <c r="H566"/>
    </row>
    <row r="567" spans="2:8" x14ac:dyDescent="0.2">
      <c r="B567"/>
      <c r="C567"/>
      <c r="D567"/>
      <c r="E567"/>
      <c r="F567"/>
      <c r="G567"/>
      <c r="H567"/>
    </row>
    <row r="568" spans="2:8" x14ac:dyDescent="0.2">
      <c r="B568"/>
      <c r="C568"/>
      <c r="D568"/>
      <c r="E568"/>
      <c r="F568"/>
      <c r="G568"/>
      <c r="H568"/>
    </row>
    <row r="569" spans="2:8" x14ac:dyDescent="0.2">
      <c r="B569"/>
      <c r="C569"/>
      <c r="D569"/>
      <c r="E569"/>
      <c r="F569"/>
      <c r="G569"/>
      <c r="H569"/>
    </row>
    <row r="570" spans="2:8" x14ac:dyDescent="0.2">
      <c r="B570"/>
      <c r="C570"/>
      <c r="D570"/>
      <c r="E570"/>
      <c r="F570"/>
      <c r="G570"/>
      <c r="H570"/>
    </row>
    <row r="571" spans="2:8" x14ac:dyDescent="0.2">
      <c r="B571"/>
      <c r="C571"/>
      <c r="D571"/>
      <c r="E571"/>
      <c r="F571"/>
      <c r="G571"/>
      <c r="H571"/>
    </row>
    <row r="572" spans="2:8" x14ac:dyDescent="0.2">
      <c r="B572"/>
      <c r="C572"/>
      <c r="D572"/>
      <c r="E572"/>
      <c r="F572"/>
      <c r="G572"/>
      <c r="H572"/>
    </row>
    <row r="573" spans="2:8" x14ac:dyDescent="0.2">
      <c r="B573"/>
      <c r="C573"/>
      <c r="D573"/>
      <c r="E573"/>
      <c r="F573"/>
      <c r="G573"/>
      <c r="H573"/>
    </row>
    <row r="574" spans="2:8" x14ac:dyDescent="0.2">
      <c r="B574"/>
      <c r="C574"/>
      <c r="D574"/>
      <c r="E574"/>
      <c r="F574"/>
      <c r="G574"/>
      <c r="H574"/>
    </row>
    <row r="575" spans="2:8" x14ac:dyDescent="0.2">
      <c r="B575"/>
      <c r="C575"/>
      <c r="D575"/>
      <c r="E575"/>
      <c r="F575"/>
      <c r="G575"/>
      <c r="H575"/>
    </row>
    <row r="576" spans="2:8" x14ac:dyDescent="0.2">
      <c r="B576"/>
      <c r="C576"/>
      <c r="D576"/>
      <c r="E576"/>
      <c r="F576"/>
      <c r="G576"/>
      <c r="H576"/>
    </row>
    <row r="577" spans="2:8" x14ac:dyDescent="0.2">
      <c r="B577"/>
      <c r="C577"/>
      <c r="D577"/>
      <c r="E577"/>
      <c r="F577"/>
      <c r="G577"/>
      <c r="H577"/>
    </row>
    <row r="578" spans="2:8" x14ac:dyDescent="0.2">
      <c r="B578"/>
      <c r="C578"/>
      <c r="D578"/>
      <c r="E578"/>
      <c r="F578"/>
      <c r="G578"/>
      <c r="H578"/>
    </row>
    <row r="579" spans="2:8" x14ac:dyDescent="0.2">
      <c r="B579"/>
      <c r="C579"/>
      <c r="D579"/>
      <c r="E579"/>
      <c r="F579"/>
      <c r="G579"/>
      <c r="H579"/>
    </row>
    <row r="580" spans="2:8" x14ac:dyDescent="0.2">
      <c r="B580"/>
      <c r="C580"/>
      <c r="D580"/>
      <c r="E580"/>
      <c r="F580"/>
      <c r="G580"/>
      <c r="H580"/>
    </row>
    <row r="581" spans="2:8" x14ac:dyDescent="0.2">
      <c r="B581"/>
      <c r="C581"/>
      <c r="D581"/>
      <c r="E581"/>
      <c r="F581"/>
      <c r="G581"/>
      <c r="H581"/>
    </row>
    <row r="582" spans="2:8" x14ac:dyDescent="0.2">
      <c r="B582"/>
      <c r="C582"/>
      <c r="D582"/>
      <c r="E582"/>
      <c r="F582"/>
      <c r="G582"/>
      <c r="H582"/>
    </row>
    <row r="583" spans="2:8" x14ac:dyDescent="0.2">
      <c r="B583"/>
      <c r="C583"/>
      <c r="D583"/>
      <c r="E583"/>
      <c r="F583"/>
      <c r="G583"/>
      <c r="H583"/>
    </row>
    <row r="584" spans="2:8" x14ac:dyDescent="0.2">
      <c r="B584"/>
      <c r="C584"/>
      <c r="D584"/>
      <c r="E584"/>
      <c r="F584"/>
      <c r="G584"/>
      <c r="H584"/>
    </row>
    <row r="585" spans="2:8" x14ac:dyDescent="0.2">
      <c r="B585"/>
      <c r="C585"/>
      <c r="D585"/>
      <c r="E585"/>
      <c r="F585"/>
      <c r="G585"/>
      <c r="H585"/>
    </row>
    <row r="586" spans="2:8" x14ac:dyDescent="0.2">
      <c r="B586"/>
      <c r="C586"/>
      <c r="D586"/>
      <c r="E586"/>
      <c r="F586"/>
      <c r="G586"/>
      <c r="H586"/>
    </row>
    <row r="587" spans="2:8" x14ac:dyDescent="0.2">
      <c r="B587"/>
      <c r="C587"/>
      <c r="D587"/>
      <c r="E587"/>
      <c r="F587"/>
      <c r="G587"/>
      <c r="H587"/>
    </row>
    <row r="588" spans="2:8" x14ac:dyDescent="0.2">
      <c r="B588"/>
      <c r="C588"/>
      <c r="D588"/>
      <c r="E588"/>
      <c r="F588"/>
      <c r="G588"/>
      <c r="H588"/>
    </row>
    <row r="589" spans="2:8" x14ac:dyDescent="0.2">
      <c r="B589"/>
      <c r="C589"/>
      <c r="D589"/>
      <c r="E589"/>
      <c r="F589"/>
      <c r="G589"/>
      <c r="H589"/>
    </row>
    <row r="590" spans="2:8" x14ac:dyDescent="0.2">
      <c r="B590"/>
      <c r="C590"/>
      <c r="D590"/>
      <c r="E590"/>
      <c r="F590"/>
      <c r="G590"/>
      <c r="H590"/>
    </row>
    <row r="591" spans="2:8" x14ac:dyDescent="0.2">
      <c r="B591"/>
      <c r="C591"/>
      <c r="D591"/>
      <c r="E591"/>
      <c r="F591"/>
      <c r="G591"/>
      <c r="H591"/>
    </row>
    <row r="592" spans="2:8" x14ac:dyDescent="0.2">
      <c r="B592"/>
      <c r="C592"/>
      <c r="D592"/>
      <c r="E592"/>
      <c r="F592"/>
      <c r="G592"/>
      <c r="H592"/>
    </row>
    <row r="593" spans="2:8" x14ac:dyDescent="0.2">
      <c r="B593"/>
      <c r="C593"/>
      <c r="D593"/>
      <c r="E593"/>
      <c r="F593"/>
      <c r="G593"/>
      <c r="H593"/>
    </row>
    <row r="594" spans="2:8" x14ac:dyDescent="0.2">
      <c r="B594"/>
      <c r="C594"/>
      <c r="D594"/>
      <c r="E594"/>
      <c r="F594"/>
      <c r="G594"/>
      <c r="H594"/>
    </row>
    <row r="595" spans="2:8" x14ac:dyDescent="0.2">
      <c r="B595"/>
      <c r="C595"/>
      <c r="D595"/>
      <c r="E595"/>
      <c r="F595"/>
      <c r="G595"/>
      <c r="H595"/>
    </row>
    <row r="596" spans="2:8" x14ac:dyDescent="0.2">
      <c r="B596"/>
      <c r="C596"/>
      <c r="D596"/>
      <c r="E596"/>
      <c r="F596"/>
      <c r="G596"/>
      <c r="H596"/>
    </row>
    <row r="597" spans="2:8" x14ac:dyDescent="0.2">
      <c r="B597"/>
      <c r="C597"/>
      <c r="D597"/>
      <c r="E597"/>
      <c r="F597"/>
      <c r="G597"/>
      <c r="H597"/>
    </row>
    <row r="598" spans="2:8" x14ac:dyDescent="0.2">
      <c r="B598"/>
      <c r="C598"/>
      <c r="D598"/>
      <c r="E598"/>
      <c r="F598"/>
      <c r="G598"/>
      <c r="H598"/>
    </row>
    <row r="599" spans="2:8" x14ac:dyDescent="0.2">
      <c r="B599"/>
      <c r="C599"/>
      <c r="D599"/>
      <c r="E599"/>
      <c r="F599"/>
      <c r="G599"/>
      <c r="H599"/>
    </row>
    <row r="600" spans="2:8" x14ac:dyDescent="0.2">
      <c r="B600"/>
      <c r="C600"/>
      <c r="D600"/>
      <c r="E600"/>
      <c r="F600"/>
      <c r="G600"/>
      <c r="H600"/>
    </row>
    <row r="601" spans="2:8" x14ac:dyDescent="0.2">
      <c r="B601"/>
      <c r="C601"/>
      <c r="D601"/>
      <c r="E601"/>
      <c r="F601"/>
      <c r="G601"/>
      <c r="H601"/>
    </row>
    <row r="602" spans="2:8" x14ac:dyDescent="0.2">
      <c r="B602"/>
      <c r="C602"/>
      <c r="D602"/>
      <c r="E602"/>
      <c r="F602"/>
      <c r="G602"/>
      <c r="H602"/>
    </row>
    <row r="603" spans="2:8" x14ac:dyDescent="0.2">
      <c r="B603"/>
      <c r="C603"/>
      <c r="D603"/>
      <c r="E603"/>
      <c r="F603"/>
      <c r="G603"/>
      <c r="H603"/>
    </row>
    <row r="604" spans="2:8" x14ac:dyDescent="0.2">
      <c r="B604"/>
      <c r="C604"/>
      <c r="D604"/>
      <c r="E604"/>
      <c r="F604"/>
      <c r="G604"/>
      <c r="H604"/>
    </row>
    <row r="605" spans="2:8" x14ac:dyDescent="0.2">
      <c r="B605"/>
      <c r="C605"/>
      <c r="D605"/>
      <c r="E605"/>
      <c r="F605"/>
      <c r="G605"/>
      <c r="H605"/>
    </row>
    <row r="606" spans="2:8" x14ac:dyDescent="0.2">
      <c r="B606"/>
      <c r="C606"/>
      <c r="D606"/>
      <c r="E606"/>
      <c r="F606"/>
      <c r="G606"/>
      <c r="H606"/>
    </row>
    <row r="607" spans="2:8" x14ac:dyDescent="0.2">
      <c r="B607"/>
      <c r="C607"/>
      <c r="D607"/>
      <c r="E607"/>
      <c r="F607"/>
      <c r="G607"/>
      <c r="H607"/>
    </row>
    <row r="608" spans="2:8" x14ac:dyDescent="0.2">
      <c r="B608"/>
      <c r="C608"/>
      <c r="D608"/>
      <c r="E608"/>
      <c r="F608"/>
      <c r="G608"/>
      <c r="H608"/>
    </row>
    <row r="609" spans="2:8" x14ac:dyDescent="0.2">
      <c r="B609"/>
      <c r="C609"/>
      <c r="D609"/>
      <c r="E609"/>
      <c r="F609"/>
      <c r="G609"/>
      <c r="H609"/>
    </row>
    <row r="610" spans="2:8" x14ac:dyDescent="0.2">
      <c r="B610"/>
      <c r="C610"/>
      <c r="D610"/>
      <c r="E610"/>
      <c r="F610"/>
      <c r="G610"/>
      <c r="H610"/>
    </row>
    <row r="611" spans="2:8" x14ac:dyDescent="0.2">
      <c r="B611"/>
      <c r="C611"/>
      <c r="D611"/>
      <c r="E611"/>
      <c r="F611"/>
      <c r="G611"/>
      <c r="H611"/>
    </row>
    <row r="612" spans="2:8" x14ac:dyDescent="0.2">
      <c r="B612"/>
      <c r="C612"/>
      <c r="D612"/>
      <c r="E612"/>
      <c r="F612"/>
      <c r="G612"/>
      <c r="H612"/>
    </row>
    <row r="613" spans="2:8" x14ac:dyDescent="0.2">
      <c r="B613"/>
      <c r="C613"/>
      <c r="D613"/>
      <c r="E613"/>
      <c r="F613"/>
      <c r="G613"/>
      <c r="H613"/>
    </row>
    <row r="614" spans="2:8" x14ac:dyDescent="0.2">
      <c r="B614"/>
      <c r="C614"/>
      <c r="D614"/>
      <c r="E614"/>
      <c r="F614"/>
      <c r="G614"/>
      <c r="H614"/>
    </row>
    <row r="615" spans="2:8" x14ac:dyDescent="0.2">
      <c r="B615"/>
      <c r="C615"/>
      <c r="D615"/>
      <c r="E615"/>
      <c r="F615"/>
      <c r="G615"/>
      <c r="H615"/>
    </row>
    <row r="616" spans="2:8" x14ac:dyDescent="0.2">
      <c r="B616"/>
      <c r="C616"/>
      <c r="D616"/>
      <c r="E616"/>
      <c r="F616"/>
      <c r="G616"/>
      <c r="H616"/>
    </row>
    <row r="617" spans="2:8" x14ac:dyDescent="0.2">
      <c r="B617"/>
      <c r="C617"/>
      <c r="D617"/>
      <c r="E617"/>
      <c r="F617"/>
      <c r="G617"/>
      <c r="H617"/>
    </row>
    <row r="618" spans="2:8" x14ac:dyDescent="0.2">
      <c r="B618"/>
      <c r="C618"/>
      <c r="D618"/>
      <c r="E618"/>
      <c r="F618"/>
      <c r="G618"/>
      <c r="H618"/>
    </row>
    <row r="619" spans="2:8" x14ac:dyDescent="0.2">
      <c r="B619"/>
      <c r="C619"/>
      <c r="D619"/>
      <c r="E619"/>
      <c r="F619"/>
      <c r="G619"/>
      <c r="H619"/>
    </row>
    <row r="620" spans="2:8" x14ac:dyDescent="0.2">
      <c r="B620"/>
      <c r="C620"/>
      <c r="D620"/>
      <c r="E620"/>
      <c r="F620"/>
      <c r="G620"/>
      <c r="H620"/>
    </row>
    <row r="621" spans="2:8" x14ac:dyDescent="0.2">
      <c r="B621"/>
      <c r="C621"/>
      <c r="D621"/>
      <c r="E621"/>
      <c r="F621"/>
      <c r="G621"/>
      <c r="H621"/>
    </row>
    <row r="622" spans="2:8" x14ac:dyDescent="0.2">
      <c r="B622"/>
      <c r="C622"/>
      <c r="D622"/>
      <c r="E622"/>
      <c r="F622"/>
      <c r="G622"/>
      <c r="H622"/>
    </row>
    <row r="623" spans="2:8" x14ac:dyDescent="0.2">
      <c r="B623"/>
      <c r="C623"/>
      <c r="D623"/>
      <c r="E623"/>
      <c r="F623"/>
      <c r="G623"/>
      <c r="H623"/>
    </row>
    <row r="624" spans="2:8" x14ac:dyDescent="0.2">
      <c r="B624"/>
      <c r="C624"/>
      <c r="D624"/>
      <c r="E624"/>
      <c r="F624"/>
      <c r="G624"/>
      <c r="H624"/>
    </row>
    <row r="625" spans="2:8" x14ac:dyDescent="0.2">
      <c r="B625"/>
      <c r="C625"/>
      <c r="D625"/>
      <c r="E625"/>
      <c r="F625"/>
      <c r="G625"/>
      <c r="H625"/>
    </row>
    <row r="626" spans="2:8" x14ac:dyDescent="0.2">
      <c r="B626"/>
      <c r="C626"/>
      <c r="D626"/>
      <c r="E626"/>
      <c r="F626"/>
      <c r="G626"/>
      <c r="H626"/>
    </row>
    <row r="627" spans="2:8" x14ac:dyDescent="0.2">
      <c r="B627"/>
      <c r="C627"/>
      <c r="D627"/>
      <c r="E627"/>
      <c r="F627"/>
      <c r="G627"/>
      <c r="H627"/>
    </row>
    <row r="628" spans="2:8" x14ac:dyDescent="0.2">
      <c r="B628"/>
      <c r="C628"/>
      <c r="D628"/>
      <c r="E628"/>
      <c r="F628"/>
      <c r="G628"/>
      <c r="H628"/>
    </row>
    <row r="629" spans="2:8" x14ac:dyDescent="0.2">
      <c r="B629"/>
      <c r="C629"/>
      <c r="D629"/>
      <c r="E629"/>
      <c r="F629"/>
      <c r="G629"/>
      <c r="H629"/>
    </row>
    <row r="630" spans="2:8" x14ac:dyDescent="0.2">
      <c r="B630"/>
      <c r="C630"/>
      <c r="D630"/>
      <c r="E630"/>
      <c r="F630"/>
      <c r="G630"/>
      <c r="H630"/>
    </row>
    <row r="631" spans="2:8" x14ac:dyDescent="0.2">
      <c r="B631"/>
      <c r="C631"/>
      <c r="D631"/>
      <c r="E631"/>
      <c r="F631"/>
      <c r="G631"/>
      <c r="H631"/>
    </row>
    <row r="632" spans="2:8" x14ac:dyDescent="0.2">
      <c r="B632"/>
      <c r="C632"/>
      <c r="D632"/>
      <c r="E632"/>
      <c r="F632"/>
      <c r="G632"/>
      <c r="H632"/>
    </row>
    <row r="633" spans="2:8" x14ac:dyDescent="0.2">
      <c r="B633"/>
      <c r="C633"/>
      <c r="D633"/>
      <c r="E633"/>
      <c r="F633"/>
      <c r="G633"/>
      <c r="H633"/>
    </row>
    <row r="634" spans="2:8" x14ac:dyDescent="0.2">
      <c r="B634"/>
      <c r="C634"/>
      <c r="D634"/>
      <c r="E634"/>
      <c r="F634"/>
      <c r="G634"/>
      <c r="H634"/>
    </row>
    <row r="635" spans="2:8" x14ac:dyDescent="0.2">
      <c r="B635"/>
      <c r="C635"/>
      <c r="D635"/>
      <c r="E635"/>
      <c r="F635"/>
      <c r="G635"/>
      <c r="H635"/>
    </row>
    <row r="636" spans="2:8" x14ac:dyDescent="0.2">
      <c r="B636"/>
      <c r="C636"/>
      <c r="D636"/>
      <c r="E636"/>
      <c r="F636"/>
      <c r="G636"/>
      <c r="H636"/>
    </row>
    <row r="637" spans="2:8" x14ac:dyDescent="0.2">
      <c r="B637"/>
      <c r="C637"/>
      <c r="D637"/>
      <c r="E637"/>
      <c r="F637"/>
      <c r="G637"/>
      <c r="H637"/>
    </row>
    <row r="638" spans="2:8" x14ac:dyDescent="0.2">
      <c r="B638"/>
      <c r="C638"/>
      <c r="D638"/>
      <c r="E638"/>
      <c r="F638"/>
      <c r="G638"/>
      <c r="H638"/>
    </row>
    <row r="639" spans="2:8" x14ac:dyDescent="0.2">
      <c r="B639"/>
      <c r="C639"/>
      <c r="D639"/>
      <c r="E639"/>
      <c r="F639"/>
      <c r="G639"/>
      <c r="H639"/>
    </row>
    <row r="640" spans="2:8" x14ac:dyDescent="0.2">
      <c r="B640"/>
      <c r="C640"/>
      <c r="D640"/>
      <c r="E640"/>
      <c r="F640"/>
      <c r="G640"/>
      <c r="H640"/>
    </row>
    <row r="641" spans="2:8" x14ac:dyDescent="0.2">
      <c r="B641"/>
      <c r="C641"/>
      <c r="D641"/>
      <c r="E641"/>
      <c r="F641"/>
      <c r="G641"/>
      <c r="H641"/>
    </row>
    <row r="642" spans="2:8" x14ac:dyDescent="0.2">
      <c r="B642"/>
      <c r="C642"/>
      <c r="D642"/>
      <c r="E642"/>
      <c r="F642"/>
      <c r="G642"/>
      <c r="H642"/>
    </row>
    <row r="643" spans="2:8" x14ac:dyDescent="0.2">
      <c r="B643"/>
      <c r="C643"/>
      <c r="D643"/>
      <c r="E643"/>
      <c r="F643"/>
      <c r="G643"/>
      <c r="H643"/>
    </row>
    <row r="644" spans="2:8" x14ac:dyDescent="0.2">
      <c r="B644"/>
      <c r="C644"/>
      <c r="D644"/>
      <c r="E644"/>
      <c r="F644"/>
      <c r="G644"/>
      <c r="H644"/>
    </row>
    <row r="645" spans="2:8" x14ac:dyDescent="0.2">
      <c r="B645"/>
      <c r="C645"/>
      <c r="D645"/>
      <c r="E645"/>
      <c r="F645"/>
      <c r="G645"/>
      <c r="H645"/>
    </row>
    <row r="646" spans="2:8" x14ac:dyDescent="0.2">
      <c r="B646"/>
      <c r="C646"/>
      <c r="D646"/>
      <c r="E646"/>
      <c r="F646"/>
      <c r="G646"/>
      <c r="H646"/>
    </row>
    <row r="647" spans="2:8" x14ac:dyDescent="0.2">
      <c r="B647"/>
      <c r="C647"/>
      <c r="D647"/>
      <c r="E647"/>
      <c r="F647"/>
      <c r="G647"/>
      <c r="H647"/>
    </row>
    <row r="648" spans="2:8" x14ac:dyDescent="0.2">
      <c r="B648"/>
      <c r="C648"/>
      <c r="D648"/>
      <c r="E648"/>
      <c r="F648"/>
      <c r="G648"/>
      <c r="H648"/>
    </row>
    <row r="649" spans="2:8" x14ac:dyDescent="0.2">
      <c r="B649"/>
      <c r="C649"/>
      <c r="D649"/>
      <c r="E649"/>
      <c r="F649"/>
      <c r="G649"/>
      <c r="H649"/>
    </row>
    <row r="650" spans="2:8" x14ac:dyDescent="0.2">
      <c r="B650"/>
      <c r="C650"/>
      <c r="D650"/>
      <c r="E650"/>
      <c r="F650"/>
      <c r="G650"/>
      <c r="H650"/>
    </row>
    <row r="651" spans="2:8" x14ac:dyDescent="0.2">
      <c r="B651"/>
      <c r="C651"/>
      <c r="D651"/>
      <c r="E651"/>
      <c r="F651"/>
      <c r="G651"/>
      <c r="H651"/>
    </row>
    <row r="652" spans="2:8" x14ac:dyDescent="0.2">
      <c r="B652"/>
      <c r="C652"/>
      <c r="D652"/>
      <c r="E652"/>
      <c r="F652"/>
      <c r="G652"/>
      <c r="H652"/>
    </row>
    <row r="653" spans="2:8" x14ac:dyDescent="0.2">
      <c r="B653"/>
      <c r="C653"/>
      <c r="D653"/>
      <c r="E653"/>
      <c r="F653"/>
      <c r="G653"/>
      <c r="H653"/>
    </row>
    <row r="654" spans="2:8" x14ac:dyDescent="0.2">
      <c r="B654"/>
      <c r="C654"/>
      <c r="D654"/>
      <c r="E654"/>
      <c r="F654"/>
      <c r="G654"/>
      <c r="H654"/>
    </row>
    <row r="655" spans="2:8" x14ac:dyDescent="0.2">
      <c r="B655"/>
      <c r="C655"/>
      <c r="D655"/>
      <c r="E655"/>
      <c r="F655"/>
      <c r="G655"/>
      <c r="H655"/>
    </row>
    <row r="656" spans="2:8" x14ac:dyDescent="0.2">
      <c r="B656"/>
      <c r="C656"/>
      <c r="D656"/>
      <c r="E656"/>
      <c r="F656"/>
      <c r="G656"/>
      <c r="H656"/>
    </row>
    <row r="657" spans="2:8" x14ac:dyDescent="0.2">
      <c r="B657"/>
      <c r="C657"/>
      <c r="D657"/>
      <c r="E657"/>
      <c r="F657"/>
      <c r="G657"/>
      <c r="H657"/>
    </row>
    <row r="658" spans="2:8" x14ac:dyDescent="0.2">
      <c r="B658"/>
      <c r="C658"/>
      <c r="D658"/>
      <c r="E658"/>
      <c r="F658"/>
      <c r="G658"/>
      <c r="H658"/>
    </row>
    <row r="659" spans="2:8" x14ac:dyDescent="0.2">
      <c r="B659"/>
      <c r="C659"/>
      <c r="D659"/>
      <c r="E659"/>
      <c r="F659"/>
      <c r="G659"/>
      <c r="H659"/>
    </row>
    <row r="660" spans="2:8" x14ac:dyDescent="0.2">
      <c r="B660"/>
      <c r="C660"/>
      <c r="D660"/>
      <c r="E660"/>
      <c r="F660"/>
      <c r="G660"/>
      <c r="H660"/>
    </row>
    <row r="661" spans="2:8" x14ac:dyDescent="0.2">
      <c r="B661"/>
      <c r="C661"/>
      <c r="D661"/>
      <c r="E661"/>
      <c r="F661"/>
      <c r="G661"/>
      <c r="H661"/>
    </row>
    <row r="662" spans="2:8" x14ac:dyDescent="0.2">
      <c r="B662"/>
      <c r="C662"/>
      <c r="D662"/>
      <c r="E662"/>
      <c r="F662"/>
      <c r="G662"/>
      <c r="H662"/>
    </row>
    <row r="663" spans="2:8" x14ac:dyDescent="0.2">
      <c r="B663"/>
      <c r="C663"/>
      <c r="D663"/>
      <c r="E663"/>
      <c r="F663"/>
      <c r="G663"/>
      <c r="H663"/>
    </row>
    <row r="664" spans="2:8" x14ac:dyDescent="0.2">
      <c r="B664"/>
      <c r="C664"/>
      <c r="D664"/>
      <c r="E664"/>
      <c r="F664"/>
      <c r="G664"/>
      <c r="H664"/>
    </row>
    <row r="665" spans="2:8" x14ac:dyDescent="0.2">
      <c r="B665"/>
      <c r="C665"/>
      <c r="D665"/>
      <c r="E665"/>
      <c r="F665"/>
      <c r="G665"/>
      <c r="H665"/>
    </row>
    <row r="666" spans="2:8" x14ac:dyDescent="0.2">
      <c r="B666"/>
      <c r="C666"/>
      <c r="D666"/>
      <c r="E666"/>
      <c r="F666"/>
      <c r="G666"/>
      <c r="H666"/>
    </row>
    <row r="667" spans="2:8" x14ac:dyDescent="0.2">
      <c r="B667"/>
      <c r="C667"/>
      <c r="D667"/>
      <c r="E667"/>
      <c r="F667"/>
      <c r="G667"/>
      <c r="H667"/>
    </row>
    <row r="668" spans="2:8" x14ac:dyDescent="0.2">
      <c r="B668"/>
      <c r="C668"/>
      <c r="D668"/>
      <c r="E668"/>
      <c r="F668"/>
      <c r="G668"/>
      <c r="H668"/>
    </row>
    <row r="669" spans="2:8" x14ac:dyDescent="0.2">
      <c r="B669"/>
      <c r="C669"/>
      <c r="D669"/>
      <c r="E669"/>
      <c r="F669"/>
      <c r="G669"/>
      <c r="H669"/>
    </row>
    <row r="670" spans="2:8" x14ac:dyDescent="0.2">
      <c r="B670"/>
      <c r="C670"/>
      <c r="D670"/>
      <c r="E670"/>
      <c r="F670"/>
      <c r="G670"/>
      <c r="H670"/>
    </row>
    <row r="671" spans="2:8" x14ac:dyDescent="0.2">
      <c r="B671"/>
      <c r="C671"/>
      <c r="D671"/>
      <c r="E671"/>
      <c r="F671"/>
      <c r="G671"/>
      <c r="H671"/>
    </row>
    <row r="672" spans="2:8" x14ac:dyDescent="0.2">
      <c r="B672"/>
      <c r="C672"/>
      <c r="D672"/>
      <c r="E672"/>
      <c r="F672"/>
      <c r="G672"/>
      <c r="H672"/>
    </row>
    <row r="673" spans="2:8" x14ac:dyDescent="0.2">
      <c r="B673"/>
      <c r="C673"/>
      <c r="D673"/>
      <c r="E673"/>
      <c r="F673"/>
      <c r="G673"/>
      <c r="H673"/>
    </row>
    <row r="674" spans="2:8" x14ac:dyDescent="0.2">
      <c r="B674"/>
      <c r="C674"/>
      <c r="D674"/>
      <c r="E674"/>
      <c r="F674"/>
      <c r="G674"/>
      <c r="H674"/>
    </row>
    <row r="675" spans="2:8" x14ac:dyDescent="0.2">
      <c r="B675"/>
      <c r="C675"/>
      <c r="D675"/>
      <c r="E675"/>
      <c r="F675"/>
      <c r="G675"/>
      <c r="H675"/>
    </row>
    <row r="676" spans="2:8" x14ac:dyDescent="0.2">
      <c r="B676"/>
      <c r="C676"/>
      <c r="D676"/>
      <c r="E676"/>
      <c r="F676"/>
      <c r="G676"/>
      <c r="H676"/>
    </row>
    <row r="677" spans="2:8" x14ac:dyDescent="0.2">
      <c r="B677"/>
      <c r="C677"/>
      <c r="D677"/>
      <c r="E677"/>
      <c r="F677"/>
      <c r="G677"/>
      <c r="H677"/>
    </row>
    <row r="678" spans="2:8" x14ac:dyDescent="0.2">
      <c r="B678"/>
      <c r="C678"/>
      <c r="D678"/>
      <c r="E678"/>
      <c r="F678"/>
      <c r="G678"/>
      <c r="H678"/>
    </row>
    <row r="679" spans="2:8" x14ac:dyDescent="0.2">
      <c r="B679"/>
      <c r="C679"/>
      <c r="D679"/>
      <c r="E679"/>
      <c r="F679"/>
      <c r="G679"/>
      <c r="H679"/>
    </row>
    <row r="680" spans="2:8" x14ac:dyDescent="0.2">
      <c r="B680"/>
      <c r="C680"/>
      <c r="D680"/>
      <c r="E680"/>
      <c r="F680"/>
      <c r="G680"/>
      <c r="H680"/>
    </row>
    <row r="681" spans="2:8" x14ac:dyDescent="0.2">
      <c r="B681"/>
      <c r="C681"/>
      <c r="D681"/>
      <c r="E681"/>
      <c r="F681"/>
      <c r="G681"/>
      <c r="H681"/>
    </row>
    <row r="682" spans="2:8" x14ac:dyDescent="0.2">
      <c r="B682"/>
      <c r="C682"/>
      <c r="D682"/>
      <c r="E682"/>
      <c r="F682"/>
      <c r="G682"/>
      <c r="H682"/>
    </row>
    <row r="683" spans="2:8" x14ac:dyDescent="0.2">
      <c r="B683"/>
      <c r="C683"/>
      <c r="D683"/>
      <c r="E683"/>
      <c r="F683"/>
      <c r="G683"/>
      <c r="H683"/>
    </row>
    <row r="684" spans="2:8" x14ac:dyDescent="0.2">
      <c r="B684"/>
      <c r="C684"/>
      <c r="D684"/>
      <c r="E684"/>
      <c r="F684"/>
      <c r="G684"/>
      <c r="H684"/>
    </row>
    <row r="685" spans="2:8" x14ac:dyDescent="0.2">
      <c r="B685"/>
      <c r="C685"/>
      <c r="D685"/>
      <c r="E685"/>
      <c r="F685"/>
      <c r="G685"/>
      <c r="H685"/>
    </row>
    <row r="686" spans="2:8" x14ac:dyDescent="0.2">
      <c r="B686"/>
      <c r="C686"/>
      <c r="D686"/>
      <c r="E686"/>
      <c r="F686"/>
      <c r="G686"/>
      <c r="H686"/>
    </row>
    <row r="687" spans="2:8" x14ac:dyDescent="0.2">
      <c r="B687"/>
      <c r="C687"/>
      <c r="D687"/>
      <c r="E687"/>
      <c r="F687"/>
      <c r="G687"/>
      <c r="H687"/>
    </row>
    <row r="688" spans="2:8" x14ac:dyDescent="0.2">
      <c r="B688"/>
      <c r="C688"/>
      <c r="D688"/>
      <c r="E688"/>
      <c r="F688"/>
      <c r="G688"/>
      <c r="H688"/>
    </row>
    <row r="689" spans="2:8" x14ac:dyDescent="0.2">
      <c r="B689"/>
      <c r="C689"/>
      <c r="D689"/>
      <c r="E689"/>
      <c r="F689"/>
      <c r="G689"/>
      <c r="H689"/>
    </row>
    <row r="690" spans="2:8" x14ac:dyDescent="0.2">
      <c r="B690"/>
      <c r="C690"/>
      <c r="D690"/>
      <c r="E690"/>
      <c r="F690"/>
      <c r="G690"/>
      <c r="H690"/>
    </row>
    <row r="691" spans="2:8" x14ac:dyDescent="0.2">
      <c r="B691"/>
      <c r="C691"/>
      <c r="D691"/>
      <c r="E691"/>
      <c r="F691"/>
      <c r="G691"/>
      <c r="H691"/>
    </row>
    <row r="692" spans="2:8" x14ac:dyDescent="0.2">
      <c r="B692"/>
      <c r="C692"/>
      <c r="D692"/>
      <c r="E692"/>
      <c r="F692"/>
      <c r="G692"/>
      <c r="H692"/>
    </row>
    <row r="693" spans="2:8" x14ac:dyDescent="0.2">
      <c r="B693"/>
      <c r="C693"/>
      <c r="D693"/>
      <c r="E693"/>
      <c r="F693"/>
      <c r="G693"/>
      <c r="H693"/>
    </row>
    <row r="694" spans="2:8" x14ac:dyDescent="0.2">
      <c r="B694"/>
      <c r="C694"/>
      <c r="D694"/>
      <c r="E694"/>
      <c r="F694"/>
      <c r="G694"/>
      <c r="H694"/>
    </row>
    <row r="695" spans="2:8" x14ac:dyDescent="0.2">
      <c r="B695"/>
      <c r="C695"/>
      <c r="D695"/>
      <c r="E695"/>
      <c r="F695"/>
      <c r="G695"/>
      <c r="H695"/>
    </row>
    <row r="696" spans="2:8" x14ac:dyDescent="0.2">
      <c r="B696"/>
      <c r="C696"/>
      <c r="D696"/>
      <c r="E696"/>
      <c r="F696"/>
      <c r="G696"/>
      <c r="H696"/>
    </row>
    <row r="697" spans="2:8" x14ac:dyDescent="0.2">
      <c r="B697"/>
      <c r="C697"/>
      <c r="D697"/>
      <c r="E697"/>
      <c r="F697"/>
      <c r="G697"/>
      <c r="H697"/>
    </row>
    <row r="698" spans="2:8" x14ac:dyDescent="0.2">
      <c r="B698"/>
      <c r="C698"/>
      <c r="D698"/>
      <c r="E698"/>
      <c r="F698"/>
      <c r="G698"/>
      <c r="H698"/>
    </row>
    <row r="699" spans="2:8" x14ac:dyDescent="0.2">
      <c r="B699"/>
      <c r="C699"/>
      <c r="D699"/>
      <c r="E699"/>
      <c r="F699"/>
      <c r="G699"/>
      <c r="H699"/>
    </row>
    <row r="700" spans="2:8" x14ac:dyDescent="0.2">
      <c r="B700"/>
      <c r="C700"/>
      <c r="D700"/>
      <c r="E700"/>
      <c r="F700"/>
      <c r="G700"/>
      <c r="H700"/>
    </row>
    <row r="701" spans="2:8" x14ac:dyDescent="0.2">
      <c r="B701"/>
      <c r="C701"/>
      <c r="D701"/>
      <c r="E701"/>
      <c r="F701"/>
      <c r="G701"/>
      <c r="H701"/>
    </row>
    <row r="702" spans="2:8" x14ac:dyDescent="0.2">
      <c r="B702"/>
      <c r="C702"/>
      <c r="D702"/>
      <c r="E702"/>
      <c r="F702"/>
      <c r="G702"/>
      <c r="H702"/>
    </row>
    <row r="703" spans="2:8" x14ac:dyDescent="0.2">
      <c r="B703"/>
      <c r="C703"/>
      <c r="D703"/>
      <c r="E703"/>
      <c r="F703"/>
      <c r="G703"/>
      <c r="H703"/>
    </row>
    <row r="704" spans="2:8" x14ac:dyDescent="0.2">
      <c r="B704"/>
      <c r="C704"/>
      <c r="D704"/>
      <c r="E704"/>
      <c r="F704"/>
      <c r="G704"/>
      <c r="H704"/>
    </row>
    <row r="705" spans="2:8" x14ac:dyDescent="0.2">
      <c r="B705"/>
      <c r="C705"/>
      <c r="D705"/>
      <c r="E705"/>
      <c r="F705"/>
      <c r="G705"/>
      <c r="H705"/>
    </row>
    <row r="706" spans="2:8" x14ac:dyDescent="0.2">
      <c r="B706"/>
      <c r="C706"/>
      <c r="D706"/>
      <c r="E706"/>
      <c r="F706"/>
      <c r="G706"/>
      <c r="H706"/>
    </row>
    <row r="707" spans="2:8" x14ac:dyDescent="0.2">
      <c r="B707"/>
      <c r="C707"/>
      <c r="D707"/>
      <c r="E707"/>
      <c r="F707"/>
      <c r="G707"/>
      <c r="H707"/>
    </row>
    <row r="708" spans="2:8" x14ac:dyDescent="0.2">
      <c r="B708"/>
      <c r="C708"/>
      <c r="D708"/>
      <c r="E708"/>
      <c r="F708"/>
      <c r="G708"/>
      <c r="H708"/>
    </row>
    <row r="709" spans="2:8" x14ac:dyDescent="0.2">
      <c r="B709"/>
      <c r="C709"/>
      <c r="D709"/>
      <c r="E709"/>
      <c r="F709"/>
      <c r="G709"/>
      <c r="H709"/>
    </row>
    <row r="710" spans="2:8" x14ac:dyDescent="0.2">
      <c r="B710"/>
      <c r="C710"/>
      <c r="D710"/>
      <c r="E710"/>
      <c r="F710"/>
      <c r="G710"/>
      <c r="H710"/>
    </row>
    <row r="711" spans="2:8" x14ac:dyDescent="0.2">
      <c r="B711"/>
      <c r="C711"/>
      <c r="D711"/>
      <c r="E711"/>
      <c r="F711"/>
      <c r="G711"/>
      <c r="H711"/>
    </row>
    <row r="712" spans="2:8" x14ac:dyDescent="0.2">
      <c r="B712"/>
      <c r="C712"/>
      <c r="D712"/>
      <c r="E712"/>
      <c r="F712"/>
      <c r="G712"/>
      <c r="H712"/>
    </row>
    <row r="713" spans="2:8" x14ac:dyDescent="0.2">
      <c r="B713"/>
      <c r="C713"/>
      <c r="D713"/>
      <c r="E713"/>
      <c r="F713"/>
      <c r="G713"/>
      <c r="H713"/>
    </row>
    <row r="714" spans="2:8" x14ac:dyDescent="0.2">
      <c r="B714"/>
      <c r="C714"/>
      <c r="D714"/>
      <c r="E714"/>
      <c r="F714"/>
      <c r="G714"/>
      <c r="H714"/>
    </row>
    <row r="715" spans="2:8" x14ac:dyDescent="0.2">
      <c r="B715"/>
      <c r="C715"/>
      <c r="D715"/>
      <c r="E715"/>
      <c r="F715"/>
      <c r="G715"/>
      <c r="H715"/>
    </row>
    <row r="716" spans="2:8" x14ac:dyDescent="0.2">
      <c r="B716"/>
      <c r="C716"/>
      <c r="D716"/>
      <c r="E716"/>
      <c r="F716"/>
      <c r="G716"/>
      <c r="H716"/>
    </row>
    <row r="717" spans="2:8" x14ac:dyDescent="0.2">
      <c r="B717"/>
      <c r="C717"/>
      <c r="D717"/>
      <c r="E717"/>
      <c r="F717"/>
      <c r="G717"/>
      <c r="H717"/>
    </row>
    <row r="718" spans="2:8" x14ac:dyDescent="0.2">
      <c r="B718"/>
      <c r="C718"/>
      <c r="D718"/>
      <c r="E718"/>
      <c r="F718"/>
      <c r="G718"/>
      <c r="H718"/>
    </row>
    <row r="719" spans="2:8" x14ac:dyDescent="0.2">
      <c r="B719"/>
      <c r="C719"/>
      <c r="D719"/>
      <c r="E719"/>
      <c r="F719"/>
      <c r="G719"/>
      <c r="H719"/>
    </row>
    <row r="720" spans="2:8" x14ac:dyDescent="0.2">
      <c r="B720"/>
      <c r="C720"/>
      <c r="D720"/>
      <c r="E720"/>
      <c r="F720"/>
      <c r="G720"/>
      <c r="H720"/>
    </row>
    <row r="721" spans="2:8" x14ac:dyDescent="0.2">
      <c r="B721"/>
      <c r="C721"/>
      <c r="D721"/>
      <c r="E721"/>
      <c r="F721"/>
      <c r="G721"/>
      <c r="H721"/>
    </row>
    <row r="722" spans="2:8" x14ac:dyDescent="0.2">
      <c r="B722"/>
      <c r="C722"/>
      <c r="D722"/>
      <c r="E722"/>
      <c r="F722"/>
      <c r="G722"/>
      <c r="H722"/>
    </row>
    <row r="723" spans="2:8" x14ac:dyDescent="0.2">
      <c r="B723"/>
      <c r="C723"/>
      <c r="D723"/>
      <c r="E723"/>
      <c r="F723"/>
      <c r="G723"/>
      <c r="H723"/>
    </row>
    <row r="724" spans="2:8" x14ac:dyDescent="0.2">
      <c r="B724"/>
      <c r="C724"/>
      <c r="D724"/>
      <c r="E724"/>
      <c r="F724"/>
      <c r="G724"/>
      <c r="H724"/>
    </row>
    <row r="725" spans="2:8" x14ac:dyDescent="0.2">
      <c r="B725"/>
      <c r="C725"/>
      <c r="D725"/>
      <c r="E725"/>
      <c r="F725"/>
      <c r="G725"/>
      <c r="H725"/>
    </row>
    <row r="726" spans="2:8" x14ac:dyDescent="0.2">
      <c r="B726"/>
      <c r="C726"/>
      <c r="D726"/>
      <c r="E726"/>
      <c r="F726"/>
      <c r="G726"/>
      <c r="H726"/>
    </row>
    <row r="727" spans="2:8" x14ac:dyDescent="0.2">
      <c r="B727"/>
      <c r="C727"/>
      <c r="D727"/>
      <c r="E727"/>
      <c r="F727"/>
      <c r="G727"/>
      <c r="H727"/>
    </row>
    <row r="728" spans="2:8" x14ac:dyDescent="0.2">
      <c r="B728"/>
      <c r="C728"/>
      <c r="D728"/>
      <c r="E728"/>
      <c r="F728"/>
      <c r="G728"/>
      <c r="H728"/>
    </row>
    <row r="729" spans="2:8" x14ac:dyDescent="0.2">
      <c r="B729"/>
      <c r="C729"/>
      <c r="D729"/>
      <c r="E729"/>
      <c r="F729"/>
      <c r="G729"/>
      <c r="H729"/>
    </row>
    <row r="730" spans="2:8" x14ac:dyDescent="0.2">
      <c r="B730"/>
      <c r="C730"/>
      <c r="D730"/>
      <c r="E730"/>
      <c r="F730"/>
      <c r="G730"/>
      <c r="H730"/>
    </row>
    <row r="731" spans="2:8" x14ac:dyDescent="0.2">
      <c r="B731"/>
      <c r="C731"/>
      <c r="D731"/>
      <c r="E731"/>
      <c r="F731"/>
      <c r="G731"/>
      <c r="H731"/>
    </row>
    <row r="732" spans="2:8" x14ac:dyDescent="0.2">
      <c r="B732"/>
      <c r="C732"/>
      <c r="D732"/>
      <c r="E732"/>
      <c r="F732"/>
      <c r="G732"/>
      <c r="H732"/>
    </row>
    <row r="733" spans="2:8" x14ac:dyDescent="0.2">
      <c r="B733"/>
      <c r="C733"/>
      <c r="D733"/>
      <c r="E733"/>
      <c r="F733"/>
      <c r="G733"/>
      <c r="H733"/>
    </row>
    <row r="734" spans="2:8" x14ac:dyDescent="0.2">
      <c r="B734"/>
      <c r="C734"/>
      <c r="D734"/>
      <c r="E734"/>
      <c r="F734"/>
      <c r="G734"/>
      <c r="H734"/>
    </row>
    <row r="735" spans="2:8" x14ac:dyDescent="0.2">
      <c r="B735"/>
      <c r="C735"/>
      <c r="D735"/>
      <c r="E735"/>
      <c r="F735"/>
      <c r="G735"/>
      <c r="H735"/>
    </row>
    <row r="736" spans="2:8" x14ac:dyDescent="0.2">
      <c r="B736"/>
      <c r="C736"/>
      <c r="D736"/>
      <c r="E736"/>
      <c r="F736"/>
      <c r="G736"/>
      <c r="H736"/>
    </row>
    <row r="737" spans="2:8" x14ac:dyDescent="0.2">
      <c r="B737"/>
      <c r="C737"/>
      <c r="D737"/>
      <c r="E737"/>
      <c r="F737"/>
      <c r="G737"/>
      <c r="H737"/>
    </row>
    <row r="738" spans="2:8" x14ac:dyDescent="0.2">
      <c r="B738"/>
      <c r="C738"/>
      <c r="D738"/>
      <c r="E738"/>
      <c r="F738"/>
      <c r="G738"/>
      <c r="H738"/>
    </row>
    <row r="739" spans="2:8" x14ac:dyDescent="0.2">
      <c r="B739"/>
      <c r="C739"/>
      <c r="D739"/>
      <c r="E739"/>
      <c r="F739"/>
      <c r="G739"/>
      <c r="H739"/>
    </row>
    <row r="740" spans="2:8" x14ac:dyDescent="0.2">
      <c r="B740"/>
      <c r="C740"/>
      <c r="D740"/>
      <c r="E740"/>
      <c r="F740"/>
      <c r="G740"/>
      <c r="H740"/>
    </row>
    <row r="741" spans="2:8" x14ac:dyDescent="0.2">
      <c r="B741"/>
      <c r="C741"/>
      <c r="D741"/>
      <c r="E741"/>
      <c r="F741"/>
      <c r="G741"/>
      <c r="H741"/>
    </row>
    <row r="742" spans="2:8" x14ac:dyDescent="0.2">
      <c r="B742"/>
      <c r="C742"/>
      <c r="D742"/>
      <c r="E742"/>
      <c r="F742"/>
      <c r="G742"/>
      <c r="H742"/>
    </row>
    <row r="743" spans="2:8" x14ac:dyDescent="0.2">
      <c r="B743"/>
      <c r="C743"/>
      <c r="D743"/>
      <c r="E743"/>
      <c r="F743"/>
      <c r="G743"/>
      <c r="H743"/>
    </row>
    <row r="744" spans="2:8" x14ac:dyDescent="0.2">
      <c r="B744"/>
      <c r="C744"/>
      <c r="D744"/>
      <c r="E744"/>
      <c r="F744"/>
      <c r="G744"/>
      <c r="H744"/>
    </row>
    <row r="745" spans="2:8" x14ac:dyDescent="0.2">
      <c r="B745"/>
      <c r="C745"/>
      <c r="D745"/>
      <c r="E745"/>
      <c r="F745"/>
      <c r="G745"/>
      <c r="H745"/>
    </row>
    <row r="746" spans="2:8" x14ac:dyDescent="0.2">
      <c r="B746"/>
      <c r="C746"/>
      <c r="D746"/>
      <c r="E746"/>
      <c r="F746"/>
      <c r="G746"/>
      <c r="H746"/>
    </row>
    <row r="747" spans="2:8" x14ac:dyDescent="0.2">
      <c r="B747"/>
      <c r="C747"/>
      <c r="D747"/>
      <c r="E747"/>
      <c r="F747"/>
      <c r="G747"/>
      <c r="H747"/>
    </row>
    <row r="748" spans="2:8" x14ac:dyDescent="0.2">
      <c r="B748"/>
      <c r="C748"/>
      <c r="D748"/>
      <c r="E748"/>
      <c r="F748"/>
      <c r="G748"/>
      <c r="H748"/>
    </row>
    <row r="749" spans="2:8" x14ac:dyDescent="0.2">
      <c r="B749"/>
      <c r="C749"/>
      <c r="D749"/>
      <c r="E749"/>
      <c r="F749"/>
      <c r="G749"/>
      <c r="H749"/>
    </row>
    <row r="750" spans="2:8" x14ac:dyDescent="0.2">
      <c r="B750"/>
      <c r="C750"/>
      <c r="D750"/>
      <c r="E750"/>
      <c r="F750"/>
      <c r="G750"/>
      <c r="H750"/>
    </row>
    <row r="751" spans="2:8" x14ac:dyDescent="0.2">
      <c r="B751"/>
      <c r="C751"/>
      <c r="D751"/>
      <c r="E751"/>
      <c r="F751"/>
      <c r="G751"/>
      <c r="H751"/>
    </row>
    <row r="752" spans="2:8" x14ac:dyDescent="0.2">
      <c r="B752"/>
      <c r="C752"/>
      <c r="D752"/>
      <c r="E752"/>
      <c r="F752"/>
      <c r="G752"/>
      <c r="H752"/>
    </row>
    <row r="753" spans="2:8" x14ac:dyDescent="0.2">
      <c r="B753"/>
      <c r="C753"/>
      <c r="D753"/>
      <c r="E753"/>
      <c r="F753"/>
      <c r="G753"/>
      <c r="H753"/>
    </row>
    <row r="754" spans="2:8" x14ac:dyDescent="0.2">
      <c r="B754"/>
      <c r="C754"/>
      <c r="D754"/>
      <c r="E754"/>
      <c r="F754"/>
      <c r="G754"/>
      <c r="H754"/>
    </row>
    <row r="755" spans="2:8" x14ac:dyDescent="0.2">
      <c r="B755"/>
      <c r="C755"/>
      <c r="D755"/>
      <c r="E755"/>
      <c r="F755"/>
      <c r="G755"/>
      <c r="H755"/>
    </row>
    <row r="756" spans="2:8" x14ac:dyDescent="0.2">
      <c r="B756"/>
      <c r="C756"/>
      <c r="D756"/>
      <c r="E756"/>
      <c r="F756"/>
      <c r="G756"/>
      <c r="H756"/>
    </row>
    <row r="757" spans="2:8" x14ac:dyDescent="0.2">
      <c r="B757"/>
      <c r="C757"/>
      <c r="D757"/>
      <c r="E757"/>
      <c r="F757"/>
      <c r="G757"/>
      <c r="H757"/>
    </row>
    <row r="758" spans="2:8" x14ac:dyDescent="0.2">
      <c r="B758"/>
      <c r="C758"/>
      <c r="D758"/>
      <c r="E758"/>
      <c r="F758"/>
      <c r="G758"/>
      <c r="H758"/>
    </row>
    <row r="759" spans="2:8" x14ac:dyDescent="0.2">
      <c r="B759"/>
      <c r="C759"/>
      <c r="D759"/>
      <c r="E759"/>
      <c r="F759"/>
      <c r="G759"/>
      <c r="H759"/>
    </row>
    <row r="760" spans="2:8" x14ac:dyDescent="0.2">
      <c r="B760"/>
      <c r="C760"/>
      <c r="D760"/>
      <c r="E760"/>
      <c r="F760"/>
      <c r="G760"/>
      <c r="H760"/>
    </row>
    <row r="761" spans="2:8" x14ac:dyDescent="0.2">
      <c r="B761"/>
      <c r="C761"/>
      <c r="D761"/>
      <c r="E761"/>
      <c r="F761"/>
      <c r="G761"/>
      <c r="H761"/>
    </row>
    <row r="762" spans="2:8" x14ac:dyDescent="0.2">
      <c r="B762"/>
      <c r="C762"/>
      <c r="D762"/>
      <c r="E762"/>
      <c r="F762"/>
      <c r="G762"/>
      <c r="H762"/>
    </row>
    <row r="763" spans="2:8" x14ac:dyDescent="0.2">
      <c r="B763"/>
      <c r="C763"/>
      <c r="D763"/>
      <c r="E763"/>
      <c r="F763"/>
      <c r="G763"/>
      <c r="H763"/>
    </row>
    <row r="764" spans="2:8" x14ac:dyDescent="0.2">
      <c r="B764"/>
      <c r="C764"/>
      <c r="D764"/>
      <c r="E764"/>
      <c r="F764"/>
      <c r="G764"/>
      <c r="H764"/>
    </row>
    <row r="765" spans="2:8" x14ac:dyDescent="0.2">
      <c r="B765"/>
      <c r="C765"/>
      <c r="D765"/>
      <c r="E765"/>
      <c r="F765"/>
      <c r="G765"/>
      <c r="H765"/>
    </row>
    <row r="766" spans="2:8" x14ac:dyDescent="0.2">
      <c r="B766"/>
      <c r="C766"/>
      <c r="D766"/>
      <c r="E766"/>
      <c r="F766"/>
      <c r="G766"/>
      <c r="H766"/>
    </row>
    <row r="767" spans="2:8" x14ac:dyDescent="0.2">
      <c r="B767"/>
      <c r="C767"/>
      <c r="D767"/>
      <c r="E767"/>
      <c r="F767"/>
      <c r="G767"/>
      <c r="H767"/>
    </row>
    <row r="768" spans="2:8" x14ac:dyDescent="0.2">
      <c r="B768"/>
      <c r="C768"/>
      <c r="D768"/>
      <c r="E768"/>
      <c r="F768"/>
      <c r="G768"/>
      <c r="H768"/>
    </row>
    <row r="769" spans="2:8" x14ac:dyDescent="0.2">
      <c r="B769"/>
      <c r="C769"/>
      <c r="D769"/>
      <c r="E769"/>
      <c r="F769"/>
      <c r="G769"/>
      <c r="H769"/>
    </row>
    <row r="770" spans="2:8" x14ac:dyDescent="0.2">
      <c r="B770"/>
      <c r="C770"/>
      <c r="D770"/>
      <c r="E770"/>
      <c r="F770"/>
      <c r="G770"/>
      <c r="H770"/>
    </row>
    <row r="771" spans="2:8" x14ac:dyDescent="0.2">
      <c r="B771"/>
      <c r="C771"/>
      <c r="D771"/>
      <c r="E771"/>
      <c r="F771"/>
      <c r="G771"/>
      <c r="H771"/>
    </row>
    <row r="772" spans="2:8" x14ac:dyDescent="0.2">
      <c r="B772"/>
      <c r="C772"/>
      <c r="D772"/>
      <c r="E772"/>
      <c r="F772"/>
      <c r="G772"/>
      <c r="H772"/>
    </row>
    <row r="773" spans="2:8" x14ac:dyDescent="0.2">
      <c r="B773"/>
      <c r="C773"/>
      <c r="D773"/>
      <c r="E773"/>
      <c r="F773"/>
      <c r="G773"/>
      <c r="H773"/>
    </row>
    <row r="774" spans="2:8" x14ac:dyDescent="0.2">
      <c r="B774"/>
      <c r="C774"/>
      <c r="D774"/>
      <c r="E774"/>
      <c r="F774"/>
      <c r="G774"/>
      <c r="H774"/>
    </row>
    <row r="775" spans="2:8" x14ac:dyDescent="0.2">
      <c r="B775"/>
      <c r="C775"/>
      <c r="D775"/>
      <c r="E775"/>
      <c r="F775"/>
      <c r="G775"/>
      <c r="H775"/>
    </row>
    <row r="776" spans="2:8" x14ac:dyDescent="0.2">
      <c r="B776"/>
      <c r="C776"/>
      <c r="D776"/>
      <c r="E776"/>
      <c r="F776"/>
      <c r="G776"/>
      <c r="H776"/>
    </row>
    <row r="777" spans="2:8" x14ac:dyDescent="0.2">
      <c r="B777"/>
      <c r="C777"/>
      <c r="D777"/>
      <c r="E777"/>
      <c r="F777"/>
      <c r="G777"/>
      <c r="H777"/>
    </row>
    <row r="778" spans="2:8" x14ac:dyDescent="0.2">
      <c r="B778"/>
      <c r="C778"/>
      <c r="D778"/>
      <c r="E778"/>
      <c r="F778"/>
      <c r="G778"/>
      <c r="H778"/>
    </row>
    <row r="779" spans="2:8" x14ac:dyDescent="0.2">
      <c r="B779"/>
      <c r="C779"/>
      <c r="D779"/>
      <c r="E779"/>
      <c r="F779"/>
      <c r="G779"/>
      <c r="H779"/>
    </row>
    <row r="780" spans="2:8" x14ac:dyDescent="0.2">
      <c r="B780"/>
      <c r="C780"/>
      <c r="D780"/>
      <c r="E780"/>
      <c r="F780"/>
      <c r="G780"/>
      <c r="H780"/>
    </row>
    <row r="781" spans="2:8" x14ac:dyDescent="0.2">
      <c r="B781"/>
      <c r="C781"/>
      <c r="D781"/>
      <c r="E781"/>
      <c r="F781"/>
      <c r="G781"/>
      <c r="H781"/>
    </row>
    <row r="782" spans="2:8" x14ac:dyDescent="0.2">
      <c r="B782"/>
      <c r="C782"/>
      <c r="D782"/>
      <c r="E782"/>
      <c r="F782"/>
      <c r="G782"/>
      <c r="H782"/>
    </row>
    <row r="783" spans="2:8" x14ac:dyDescent="0.2">
      <c r="B783"/>
      <c r="C783"/>
      <c r="D783"/>
      <c r="E783"/>
      <c r="F783"/>
      <c r="G783"/>
      <c r="H783"/>
    </row>
    <row r="784" spans="2:8" x14ac:dyDescent="0.2">
      <c r="B784"/>
      <c r="C784"/>
      <c r="D784"/>
      <c r="E784"/>
      <c r="F784"/>
      <c r="G784"/>
      <c r="H784"/>
    </row>
    <row r="785" spans="2:8" x14ac:dyDescent="0.2">
      <c r="B785"/>
      <c r="C785"/>
      <c r="D785"/>
      <c r="E785"/>
      <c r="F785"/>
      <c r="G785"/>
      <c r="H785"/>
    </row>
    <row r="786" spans="2:8" x14ac:dyDescent="0.2">
      <c r="B786"/>
      <c r="C786"/>
      <c r="D786"/>
      <c r="E786"/>
      <c r="F786"/>
      <c r="G786"/>
      <c r="H786"/>
    </row>
    <row r="787" spans="2:8" x14ac:dyDescent="0.2">
      <c r="B787"/>
      <c r="C787"/>
      <c r="D787"/>
      <c r="E787"/>
      <c r="F787"/>
      <c r="G787"/>
      <c r="H787"/>
    </row>
    <row r="788" spans="2:8" x14ac:dyDescent="0.2">
      <c r="B788"/>
      <c r="C788"/>
      <c r="D788"/>
      <c r="E788"/>
      <c r="F788"/>
      <c r="G788"/>
      <c r="H788"/>
    </row>
    <row r="789" spans="2:8" x14ac:dyDescent="0.2">
      <c r="B789"/>
      <c r="C789"/>
      <c r="D789"/>
      <c r="E789"/>
      <c r="F789"/>
      <c r="G789"/>
      <c r="H789"/>
    </row>
    <row r="790" spans="2:8" x14ac:dyDescent="0.2">
      <c r="B790"/>
      <c r="C790"/>
      <c r="D790"/>
      <c r="E790"/>
      <c r="F790"/>
      <c r="G790"/>
      <c r="H790"/>
    </row>
    <row r="791" spans="2:8" x14ac:dyDescent="0.2">
      <c r="B791"/>
      <c r="C791"/>
      <c r="D791"/>
      <c r="E791"/>
      <c r="F791"/>
      <c r="G791"/>
      <c r="H791"/>
    </row>
    <row r="792" spans="2:8" x14ac:dyDescent="0.2">
      <c r="B792"/>
      <c r="C792"/>
      <c r="D792"/>
      <c r="E792"/>
      <c r="F792"/>
      <c r="G792"/>
      <c r="H792"/>
    </row>
    <row r="793" spans="2:8" x14ac:dyDescent="0.2">
      <c r="B793"/>
      <c r="C793"/>
      <c r="D793"/>
      <c r="E793"/>
      <c r="F793"/>
      <c r="G793"/>
      <c r="H793"/>
    </row>
    <row r="794" spans="2:8" x14ac:dyDescent="0.2">
      <c r="B794"/>
      <c r="C794"/>
      <c r="D794"/>
      <c r="E794"/>
      <c r="F794"/>
      <c r="G794"/>
      <c r="H794"/>
    </row>
    <row r="795" spans="2:8" x14ac:dyDescent="0.2">
      <c r="B795"/>
      <c r="C795"/>
      <c r="D795"/>
      <c r="E795"/>
      <c r="F795"/>
      <c r="G795"/>
      <c r="H795"/>
    </row>
    <row r="796" spans="2:8" x14ac:dyDescent="0.2">
      <c r="B796"/>
      <c r="C796"/>
      <c r="D796"/>
      <c r="E796"/>
      <c r="F796"/>
      <c r="G796"/>
      <c r="H796"/>
    </row>
    <row r="797" spans="2:8" x14ac:dyDescent="0.2">
      <c r="B797"/>
      <c r="C797"/>
      <c r="D797"/>
      <c r="E797"/>
      <c r="F797"/>
      <c r="G797"/>
      <c r="H797"/>
    </row>
    <row r="798" spans="2:8" x14ac:dyDescent="0.2">
      <c r="B798"/>
      <c r="C798"/>
      <c r="D798"/>
      <c r="E798"/>
      <c r="F798"/>
      <c r="G798"/>
      <c r="H798"/>
    </row>
    <row r="799" spans="2:8" x14ac:dyDescent="0.2">
      <c r="B799"/>
      <c r="C799"/>
      <c r="D799"/>
      <c r="E799"/>
      <c r="F799"/>
      <c r="G799"/>
      <c r="H799"/>
    </row>
    <row r="800" spans="2:8" x14ac:dyDescent="0.2">
      <c r="B800"/>
      <c r="C800"/>
      <c r="D800"/>
      <c r="E800"/>
      <c r="F800"/>
      <c r="G800"/>
      <c r="H800"/>
    </row>
    <row r="801" spans="2:8" x14ac:dyDescent="0.2">
      <c r="B801"/>
      <c r="C801"/>
      <c r="D801"/>
      <c r="E801"/>
      <c r="F801"/>
      <c r="G801"/>
      <c r="H801"/>
    </row>
    <row r="802" spans="2:8" x14ac:dyDescent="0.2">
      <c r="B802"/>
      <c r="C802"/>
      <c r="D802"/>
      <c r="E802"/>
      <c r="F802"/>
      <c r="G802"/>
      <c r="H802"/>
    </row>
    <row r="803" spans="2:8" x14ac:dyDescent="0.2">
      <c r="B803"/>
      <c r="C803"/>
      <c r="D803"/>
      <c r="E803"/>
      <c r="F803"/>
      <c r="G803"/>
      <c r="H803"/>
    </row>
    <row r="804" spans="2:8" x14ac:dyDescent="0.2">
      <c r="B804"/>
      <c r="C804"/>
      <c r="D804"/>
      <c r="E804"/>
      <c r="F804"/>
      <c r="G804"/>
      <c r="H804"/>
    </row>
    <row r="805" spans="2:8" x14ac:dyDescent="0.2">
      <c r="B805"/>
      <c r="C805"/>
      <c r="D805"/>
      <c r="E805"/>
      <c r="F805"/>
      <c r="G805"/>
      <c r="H805"/>
    </row>
    <row r="806" spans="2:8" x14ac:dyDescent="0.2">
      <c r="B806"/>
      <c r="C806"/>
      <c r="D806"/>
      <c r="E806"/>
      <c r="F806"/>
      <c r="G806"/>
      <c r="H806"/>
    </row>
    <row r="807" spans="2:8" x14ac:dyDescent="0.2">
      <c r="B807"/>
      <c r="C807"/>
      <c r="D807"/>
      <c r="E807"/>
      <c r="F807"/>
      <c r="G807"/>
      <c r="H807"/>
    </row>
    <row r="808" spans="2:8" x14ac:dyDescent="0.2">
      <c r="B808"/>
      <c r="C808"/>
      <c r="D808"/>
      <c r="E808"/>
      <c r="F808"/>
      <c r="G808"/>
      <c r="H808"/>
    </row>
    <row r="809" spans="2:8" x14ac:dyDescent="0.2">
      <c r="B809"/>
      <c r="C809"/>
      <c r="D809"/>
      <c r="E809"/>
      <c r="F809"/>
      <c r="G809"/>
      <c r="H809"/>
    </row>
    <row r="810" spans="2:8" x14ac:dyDescent="0.2">
      <c r="B810"/>
      <c r="C810"/>
      <c r="D810"/>
      <c r="E810"/>
      <c r="F810"/>
      <c r="G810"/>
      <c r="H810"/>
    </row>
    <row r="811" spans="2:8" x14ac:dyDescent="0.2">
      <c r="B811"/>
      <c r="C811"/>
      <c r="D811"/>
      <c r="E811"/>
      <c r="F811"/>
      <c r="G811"/>
      <c r="H811"/>
    </row>
    <row r="812" spans="2:8" x14ac:dyDescent="0.2">
      <c r="B812"/>
      <c r="C812"/>
      <c r="D812"/>
      <c r="E812"/>
      <c r="F812"/>
      <c r="G812"/>
      <c r="H812"/>
    </row>
    <row r="813" spans="2:8" x14ac:dyDescent="0.2">
      <c r="B813"/>
      <c r="C813"/>
      <c r="D813"/>
      <c r="E813"/>
      <c r="F813"/>
      <c r="G813"/>
      <c r="H813"/>
    </row>
    <row r="814" spans="2:8" x14ac:dyDescent="0.2">
      <c r="B814"/>
      <c r="C814"/>
      <c r="D814"/>
      <c r="E814"/>
      <c r="F814"/>
      <c r="G814"/>
      <c r="H814"/>
    </row>
    <row r="815" spans="2:8" x14ac:dyDescent="0.2">
      <c r="B815"/>
      <c r="C815"/>
      <c r="D815"/>
      <c r="E815"/>
      <c r="F815"/>
      <c r="G815"/>
      <c r="H815"/>
    </row>
    <row r="816" spans="2:8" x14ac:dyDescent="0.2">
      <c r="B816"/>
      <c r="C816"/>
      <c r="D816"/>
      <c r="E816"/>
      <c r="F816"/>
      <c r="G816"/>
      <c r="H816"/>
    </row>
    <row r="817" spans="2:8" x14ac:dyDescent="0.2">
      <c r="B817"/>
      <c r="C817"/>
      <c r="D817"/>
      <c r="E817"/>
      <c r="F817"/>
      <c r="G817"/>
      <c r="H817"/>
    </row>
    <row r="818" spans="2:8" x14ac:dyDescent="0.2">
      <c r="B818"/>
      <c r="C818"/>
      <c r="D818"/>
      <c r="E818"/>
      <c r="F818"/>
      <c r="G818"/>
      <c r="H818"/>
    </row>
    <row r="819" spans="2:8" x14ac:dyDescent="0.2">
      <c r="B819"/>
      <c r="C819"/>
      <c r="D819"/>
      <c r="E819"/>
      <c r="F819"/>
      <c r="G819"/>
      <c r="H819"/>
    </row>
    <row r="820" spans="2:8" x14ac:dyDescent="0.2">
      <c r="B820"/>
      <c r="C820"/>
      <c r="D820"/>
      <c r="E820"/>
      <c r="F820"/>
      <c r="G820"/>
      <c r="H820"/>
    </row>
    <row r="821" spans="2:8" x14ac:dyDescent="0.2">
      <c r="B821"/>
      <c r="C821"/>
      <c r="D821"/>
      <c r="E821"/>
      <c r="F821"/>
      <c r="G821"/>
      <c r="H821"/>
    </row>
    <row r="822" spans="2:8" x14ac:dyDescent="0.2">
      <c r="B822"/>
      <c r="C822"/>
      <c r="D822"/>
      <c r="E822"/>
      <c r="F822"/>
      <c r="G822"/>
      <c r="H822"/>
    </row>
    <row r="823" spans="2:8" x14ac:dyDescent="0.2">
      <c r="B823"/>
      <c r="C823"/>
      <c r="D823"/>
      <c r="E823"/>
      <c r="F823"/>
      <c r="G823"/>
      <c r="H823"/>
    </row>
    <row r="824" spans="2:8" x14ac:dyDescent="0.2">
      <c r="B824"/>
      <c r="C824"/>
      <c r="D824"/>
      <c r="E824"/>
      <c r="F824"/>
      <c r="G824"/>
      <c r="H824"/>
    </row>
    <row r="825" spans="2:8" x14ac:dyDescent="0.2">
      <c r="B825"/>
      <c r="C825"/>
      <c r="D825"/>
      <c r="E825"/>
      <c r="F825"/>
      <c r="G825"/>
      <c r="H825"/>
    </row>
    <row r="826" spans="2:8" x14ac:dyDescent="0.2">
      <c r="B826"/>
      <c r="C826"/>
      <c r="D826"/>
      <c r="E826"/>
      <c r="F826"/>
      <c r="G826"/>
      <c r="H826"/>
    </row>
    <row r="827" spans="2:8" x14ac:dyDescent="0.2">
      <c r="B827"/>
      <c r="C827"/>
      <c r="D827"/>
      <c r="E827"/>
      <c r="F827"/>
      <c r="G827"/>
      <c r="H827"/>
    </row>
    <row r="828" spans="2:8" x14ac:dyDescent="0.2">
      <c r="B828"/>
      <c r="C828"/>
      <c r="D828"/>
      <c r="E828"/>
      <c r="F828"/>
      <c r="G828"/>
      <c r="H828"/>
    </row>
    <row r="829" spans="2:8" x14ac:dyDescent="0.2">
      <c r="B829"/>
      <c r="C829"/>
      <c r="D829"/>
      <c r="E829"/>
      <c r="F829"/>
      <c r="G829"/>
      <c r="H829"/>
    </row>
    <row r="830" spans="2:8" x14ac:dyDescent="0.2">
      <c r="B830"/>
      <c r="C830"/>
      <c r="D830"/>
      <c r="E830"/>
      <c r="F830"/>
      <c r="G830"/>
      <c r="H830"/>
    </row>
    <row r="831" spans="2:8" x14ac:dyDescent="0.2">
      <c r="B831"/>
      <c r="C831"/>
      <c r="D831"/>
      <c r="E831"/>
      <c r="F831"/>
      <c r="G831"/>
      <c r="H831"/>
    </row>
    <row r="832" spans="2:8" x14ac:dyDescent="0.2">
      <c r="B832"/>
      <c r="C832"/>
      <c r="D832"/>
      <c r="E832"/>
      <c r="F832"/>
      <c r="G832"/>
      <c r="H832"/>
    </row>
    <row r="833" spans="2:8" x14ac:dyDescent="0.2">
      <c r="B833"/>
      <c r="C833"/>
      <c r="D833"/>
      <c r="E833"/>
      <c r="F833"/>
      <c r="G833"/>
      <c r="H833"/>
    </row>
    <row r="834" spans="2:8" x14ac:dyDescent="0.2">
      <c r="B834"/>
      <c r="C834"/>
      <c r="D834"/>
      <c r="E834"/>
      <c r="F834"/>
      <c r="G834"/>
      <c r="H834"/>
    </row>
    <row r="835" spans="2:8" x14ac:dyDescent="0.2">
      <c r="B835"/>
      <c r="C835"/>
      <c r="D835"/>
      <c r="E835"/>
      <c r="F835"/>
      <c r="G835"/>
      <c r="H835"/>
    </row>
    <row r="836" spans="2:8" x14ac:dyDescent="0.2">
      <c r="B836"/>
      <c r="C836"/>
      <c r="D836"/>
      <c r="E836"/>
      <c r="F836"/>
      <c r="G836"/>
      <c r="H836"/>
    </row>
    <row r="837" spans="2:8" x14ac:dyDescent="0.2">
      <c r="B837"/>
      <c r="C837"/>
      <c r="D837"/>
      <c r="E837"/>
      <c r="F837"/>
      <c r="G837"/>
      <c r="H837"/>
    </row>
    <row r="838" spans="2:8" x14ac:dyDescent="0.2">
      <c r="B838"/>
      <c r="C838"/>
      <c r="D838"/>
      <c r="E838"/>
      <c r="F838"/>
      <c r="G838"/>
      <c r="H838"/>
    </row>
    <row r="839" spans="2:8" x14ac:dyDescent="0.2">
      <c r="B839"/>
      <c r="C839"/>
      <c r="D839"/>
      <c r="E839"/>
      <c r="F839"/>
      <c r="G839"/>
      <c r="H839"/>
    </row>
    <row r="840" spans="2:8" x14ac:dyDescent="0.2">
      <c r="B840"/>
      <c r="C840"/>
      <c r="D840"/>
      <c r="E840"/>
      <c r="F840"/>
      <c r="G840"/>
      <c r="H840"/>
    </row>
    <row r="841" spans="2:8" x14ac:dyDescent="0.2">
      <c r="B841"/>
      <c r="C841"/>
      <c r="D841"/>
      <c r="E841"/>
      <c r="F841"/>
      <c r="G841"/>
      <c r="H841"/>
    </row>
    <row r="842" spans="2:8" x14ac:dyDescent="0.2">
      <c r="B842"/>
      <c r="C842"/>
      <c r="D842"/>
      <c r="E842"/>
      <c r="F842"/>
      <c r="G842"/>
      <c r="H842"/>
    </row>
    <row r="843" spans="2:8" x14ac:dyDescent="0.2">
      <c r="B843"/>
      <c r="C843"/>
      <c r="D843"/>
      <c r="E843"/>
      <c r="F843"/>
      <c r="G843"/>
      <c r="H843"/>
    </row>
    <row r="844" spans="2:8" x14ac:dyDescent="0.2">
      <c r="B844"/>
      <c r="C844"/>
      <c r="D844"/>
      <c r="E844"/>
      <c r="F844"/>
      <c r="G844"/>
      <c r="H844"/>
    </row>
    <row r="845" spans="2:8" x14ac:dyDescent="0.2">
      <c r="B845"/>
      <c r="C845"/>
      <c r="D845"/>
      <c r="E845"/>
      <c r="F845"/>
      <c r="G845"/>
      <c r="H845"/>
    </row>
    <row r="846" spans="2:8" x14ac:dyDescent="0.2">
      <c r="B846"/>
      <c r="C846"/>
      <c r="D846"/>
      <c r="E846"/>
      <c r="F846"/>
      <c r="G846"/>
      <c r="H846"/>
    </row>
    <row r="847" spans="2:8" x14ac:dyDescent="0.2">
      <c r="B847"/>
      <c r="C847"/>
      <c r="D847"/>
      <c r="E847"/>
      <c r="F847"/>
      <c r="G847"/>
      <c r="H847"/>
    </row>
    <row r="848" spans="2:8" x14ac:dyDescent="0.2">
      <c r="B848"/>
      <c r="C848"/>
      <c r="D848"/>
      <c r="E848"/>
      <c r="F848"/>
      <c r="G848"/>
      <c r="H848"/>
    </row>
    <row r="849" spans="2:8" x14ac:dyDescent="0.2">
      <c r="B849"/>
      <c r="C849"/>
      <c r="D849"/>
      <c r="E849"/>
      <c r="F849"/>
      <c r="G849"/>
      <c r="H849"/>
    </row>
    <row r="850" spans="2:8" x14ac:dyDescent="0.2">
      <c r="B850"/>
      <c r="C850"/>
      <c r="D850"/>
      <c r="E850"/>
      <c r="F850"/>
      <c r="G850"/>
      <c r="H850"/>
    </row>
    <row r="851" spans="2:8" x14ac:dyDescent="0.2">
      <c r="B851"/>
      <c r="C851"/>
      <c r="D851"/>
      <c r="E851"/>
      <c r="F851"/>
      <c r="G851"/>
      <c r="H851"/>
    </row>
    <row r="852" spans="2:8" x14ac:dyDescent="0.2">
      <c r="B852"/>
      <c r="C852"/>
      <c r="D852"/>
      <c r="E852"/>
      <c r="F852"/>
      <c r="G852"/>
      <c r="H852"/>
    </row>
    <row r="853" spans="2:8" x14ac:dyDescent="0.2">
      <c r="B853"/>
      <c r="C853"/>
      <c r="D853"/>
      <c r="E853"/>
      <c r="F853"/>
      <c r="G853"/>
      <c r="H853"/>
    </row>
    <row r="854" spans="2:8" x14ac:dyDescent="0.2">
      <c r="B854"/>
      <c r="C854"/>
      <c r="D854"/>
      <c r="E854"/>
      <c r="F854"/>
      <c r="G854"/>
      <c r="H854"/>
    </row>
    <row r="855" spans="2:8" x14ac:dyDescent="0.2">
      <c r="B855"/>
      <c r="C855"/>
      <c r="D855"/>
      <c r="E855"/>
      <c r="F855"/>
      <c r="G855"/>
      <c r="H855"/>
    </row>
    <row r="856" spans="2:8" x14ac:dyDescent="0.2">
      <c r="B856"/>
      <c r="C856"/>
      <c r="D856"/>
      <c r="E856"/>
      <c r="F856"/>
      <c r="G856"/>
      <c r="H856"/>
    </row>
    <row r="857" spans="2:8" x14ac:dyDescent="0.2">
      <c r="B857"/>
      <c r="C857"/>
      <c r="D857"/>
      <c r="E857"/>
      <c r="F857"/>
      <c r="G857"/>
      <c r="H857"/>
    </row>
    <row r="858" spans="2:8" x14ac:dyDescent="0.2">
      <c r="B858"/>
      <c r="C858"/>
      <c r="D858"/>
      <c r="E858"/>
      <c r="F858"/>
      <c r="G858"/>
      <c r="H858"/>
    </row>
    <row r="859" spans="2:8" x14ac:dyDescent="0.2">
      <c r="B859"/>
      <c r="C859"/>
      <c r="D859"/>
      <c r="E859"/>
      <c r="F859"/>
      <c r="G859"/>
      <c r="H859"/>
    </row>
    <row r="860" spans="2:8" x14ac:dyDescent="0.2">
      <c r="B860"/>
      <c r="C860"/>
      <c r="D860"/>
      <c r="E860"/>
      <c r="F860"/>
      <c r="G860"/>
      <c r="H860"/>
    </row>
    <row r="861" spans="2:8" x14ac:dyDescent="0.2">
      <c r="B861"/>
      <c r="C861"/>
      <c r="D861"/>
      <c r="E861"/>
      <c r="F861"/>
      <c r="G861"/>
      <c r="H861"/>
    </row>
    <row r="862" spans="2:8" x14ac:dyDescent="0.2">
      <c r="B862"/>
      <c r="C862"/>
      <c r="D862"/>
      <c r="E862"/>
      <c r="F862"/>
      <c r="G862"/>
      <c r="H862"/>
    </row>
    <row r="863" spans="2:8" x14ac:dyDescent="0.2">
      <c r="B863"/>
      <c r="C863"/>
      <c r="D863"/>
      <c r="E863"/>
      <c r="F863"/>
      <c r="G863"/>
      <c r="H863"/>
    </row>
    <row r="864" spans="2:8" x14ac:dyDescent="0.2">
      <c r="B864"/>
      <c r="C864"/>
      <c r="D864"/>
      <c r="E864"/>
      <c r="F864"/>
      <c r="G864"/>
      <c r="H864"/>
    </row>
    <row r="865" spans="2:8" x14ac:dyDescent="0.2">
      <c r="B865"/>
      <c r="C865"/>
      <c r="D865"/>
      <c r="E865"/>
      <c r="F865"/>
      <c r="G865"/>
      <c r="H865"/>
    </row>
    <row r="866" spans="2:8" x14ac:dyDescent="0.2">
      <c r="B866"/>
      <c r="C866"/>
      <c r="D866"/>
      <c r="E866"/>
      <c r="F866"/>
      <c r="G866"/>
      <c r="H866"/>
    </row>
    <row r="867" spans="2:8" x14ac:dyDescent="0.2">
      <c r="B867"/>
      <c r="C867"/>
      <c r="D867"/>
      <c r="E867"/>
      <c r="F867"/>
      <c r="G867"/>
      <c r="H867"/>
    </row>
    <row r="868" spans="2:8" x14ac:dyDescent="0.2">
      <c r="B868"/>
      <c r="C868"/>
      <c r="D868"/>
      <c r="E868"/>
      <c r="F868"/>
      <c r="G868"/>
      <c r="H868"/>
    </row>
    <row r="869" spans="2:8" x14ac:dyDescent="0.2">
      <c r="B869"/>
      <c r="C869"/>
      <c r="D869"/>
      <c r="E869"/>
      <c r="F869"/>
      <c r="G869"/>
      <c r="H869"/>
    </row>
    <row r="870" spans="2:8" x14ac:dyDescent="0.2">
      <c r="B870"/>
      <c r="C870"/>
      <c r="D870"/>
      <c r="E870"/>
      <c r="F870"/>
      <c r="G870"/>
      <c r="H870"/>
    </row>
    <row r="871" spans="2:8" x14ac:dyDescent="0.2">
      <c r="B871"/>
      <c r="C871"/>
      <c r="D871"/>
      <c r="E871"/>
      <c r="F871"/>
      <c r="G871"/>
      <c r="H871"/>
    </row>
    <row r="872" spans="2:8" x14ac:dyDescent="0.2">
      <c r="B872"/>
      <c r="C872"/>
      <c r="D872"/>
      <c r="E872"/>
      <c r="F872"/>
      <c r="G872"/>
      <c r="H872"/>
    </row>
    <row r="873" spans="2:8" x14ac:dyDescent="0.2">
      <c r="B873"/>
      <c r="C873"/>
      <c r="D873"/>
      <c r="E873"/>
      <c r="F873"/>
      <c r="G873"/>
      <c r="H873"/>
    </row>
    <row r="874" spans="2:8" x14ac:dyDescent="0.2">
      <c r="B874"/>
      <c r="C874"/>
      <c r="D874"/>
      <c r="E874"/>
      <c r="F874"/>
      <c r="G874"/>
      <c r="H874"/>
    </row>
    <row r="875" spans="2:8" x14ac:dyDescent="0.2">
      <c r="B875"/>
      <c r="C875"/>
      <c r="D875"/>
      <c r="E875"/>
      <c r="F875"/>
      <c r="G875"/>
      <c r="H875"/>
    </row>
    <row r="876" spans="2:8" x14ac:dyDescent="0.2">
      <c r="B876"/>
      <c r="C876"/>
      <c r="D876"/>
      <c r="E876"/>
      <c r="F876"/>
      <c r="G876"/>
      <c r="H876"/>
    </row>
    <row r="877" spans="2:8" x14ac:dyDescent="0.2">
      <c r="B877"/>
      <c r="C877"/>
      <c r="D877"/>
      <c r="E877"/>
      <c r="F877"/>
      <c r="G877"/>
      <c r="H877"/>
    </row>
    <row r="878" spans="2:8" x14ac:dyDescent="0.2">
      <c r="B878"/>
      <c r="C878"/>
      <c r="D878"/>
      <c r="E878"/>
      <c r="F878"/>
      <c r="G878"/>
      <c r="H878"/>
    </row>
    <row r="879" spans="2:8" x14ac:dyDescent="0.2">
      <c r="B879"/>
      <c r="C879"/>
      <c r="D879"/>
      <c r="E879"/>
      <c r="F879"/>
      <c r="G879"/>
      <c r="H879"/>
    </row>
    <row r="880" spans="2:8" x14ac:dyDescent="0.2">
      <c r="B880"/>
      <c r="C880"/>
      <c r="D880"/>
      <c r="E880"/>
      <c r="F880"/>
      <c r="G880"/>
      <c r="H880"/>
    </row>
    <row r="881" spans="2:8" x14ac:dyDescent="0.2">
      <c r="B881"/>
      <c r="C881"/>
      <c r="D881"/>
      <c r="E881"/>
      <c r="F881"/>
      <c r="G881"/>
      <c r="H881"/>
    </row>
    <row r="882" spans="2:8" x14ac:dyDescent="0.2">
      <c r="B882"/>
      <c r="C882"/>
      <c r="D882"/>
      <c r="E882"/>
      <c r="F882"/>
      <c r="G882"/>
      <c r="H882"/>
    </row>
    <row r="883" spans="2:8" x14ac:dyDescent="0.2">
      <c r="B883"/>
      <c r="C883"/>
      <c r="D883"/>
      <c r="E883"/>
      <c r="F883"/>
      <c r="G883"/>
      <c r="H883"/>
    </row>
    <row r="884" spans="2:8" x14ac:dyDescent="0.2">
      <c r="B884"/>
      <c r="C884"/>
      <c r="D884"/>
      <c r="E884"/>
      <c r="F884"/>
      <c r="G884"/>
      <c r="H884"/>
    </row>
    <row r="885" spans="2:8" x14ac:dyDescent="0.2">
      <c r="B885"/>
      <c r="C885"/>
      <c r="D885"/>
      <c r="E885"/>
      <c r="F885"/>
      <c r="G885"/>
      <c r="H885"/>
    </row>
    <row r="886" spans="2:8" x14ac:dyDescent="0.2">
      <c r="B886"/>
      <c r="C886"/>
      <c r="D886"/>
      <c r="E886"/>
      <c r="F886"/>
      <c r="G886"/>
      <c r="H886"/>
    </row>
    <row r="887" spans="2:8" x14ac:dyDescent="0.2">
      <c r="B887"/>
      <c r="C887"/>
      <c r="D887"/>
      <c r="E887"/>
      <c r="F887"/>
      <c r="G887"/>
      <c r="H887"/>
    </row>
    <row r="888" spans="2:8" x14ac:dyDescent="0.2">
      <c r="B888"/>
      <c r="C888"/>
      <c r="D888"/>
      <c r="E888"/>
      <c r="F888"/>
      <c r="G888"/>
      <c r="H888"/>
    </row>
    <row r="889" spans="2:8" x14ac:dyDescent="0.2">
      <c r="B889"/>
      <c r="C889"/>
      <c r="D889"/>
      <c r="E889"/>
      <c r="F889"/>
      <c r="G889"/>
      <c r="H889"/>
    </row>
    <row r="890" spans="2:8" x14ac:dyDescent="0.2">
      <c r="B890"/>
      <c r="C890"/>
      <c r="D890"/>
      <c r="E890"/>
      <c r="F890"/>
      <c r="G890"/>
      <c r="H890"/>
    </row>
    <row r="891" spans="2:8" x14ac:dyDescent="0.2">
      <c r="B891"/>
      <c r="C891"/>
      <c r="D891"/>
      <c r="E891"/>
      <c r="F891"/>
      <c r="G891"/>
      <c r="H891"/>
    </row>
    <row r="892" spans="2:8" x14ac:dyDescent="0.2">
      <c r="B892"/>
      <c r="C892"/>
      <c r="D892"/>
      <c r="E892"/>
      <c r="F892"/>
      <c r="G892"/>
      <c r="H892"/>
    </row>
    <row r="893" spans="2:8" x14ac:dyDescent="0.2">
      <c r="B893"/>
      <c r="C893"/>
      <c r="D893"/>
      <c r="E893"/>
      <c r="F893"/>
      <c r="G893"/>
      <c r="H893"/>
    </row>
    <row r="894" spans="2:8" x14ac:dyDescent="0.2">
      <c r="B894"/>
      <c r="C894"/>
      <c r="D894"/>
      <c r="E894"/>
      <c r="F894"/>
      <c r="G894"/>
      <c r="H894"/>
    </row>
    <row r="895" spans="2:8" x14ac:dyDescent="0.2">
      <c r="B895"/>
      <c r="C895"/>
      <c r="D895"/>
      <c r="E895"/>
      <c r="F895"/>
      <c r="G895"/>
      <c r="H895"/>
    </row>
    <row r="896" spans="2:8" x14ac:dyDescent="0.2">
      <c r="B896"/>
      <c r="C896"/>
      <c r="D896"/>
      <c r="E896"/>
      <c r="F896"/>
      <c r="G896"/>
      <c r="H896"/>
    </row>
    <row r="897" spans="2:8" x14ac:dyDescent="0.2">
      <c r="B897"/>
      <c r="C897"/>
      <c r="D897"/>
      <c r="E897"/>
      <c r="F897"/>
      <c r="G897"/>
      <c r="H897"/>
    </row>
    <row r="898" spans="2:8" x14ac:dyDescent="0.2">
      <c r="B898"/>
      <c r="C898"/>
      <c r="D898"/>
      <c r="E898"/>
      <c r="F898"/>
      <c r="G898"/>
      <c r="H898"/>
    </row>
    <row r="899" spans="2:8" x14ac:dyDescent="0.2">
      <c r="B899"/>
      <c r="C899"/>
      <c r="D899"/>
      <c r="E899"/>
      <c r="F899"/>
      <c r="G899"/>
      <c r="H899"/>
    </row>
    <row r="900" spans="2:8" x14ac:dyDescent="0.2">
      <c r="B900"/>
      <c r="C900"/>
      <c r="D900"/>
      <c r="E900"/>
      <c r="F900"/>
      <c r="G900"/>
      <c r="H900"/>
    </row>
    <row r="901" spans="2:8" x14ac:dyDescent="0.2">
      <c r="B901"/>
      <c r="C901"/>
      <c r="D901"/>
      <c r="E901"/>
      <c r="F901"/>
      <c r="G901"/>
      <c r="H901"/>
    </row>
    <row r="902" spans="2:8" x14ac:dyDescent="0.2">
      <c r="B902"/>
      <c r="C902"/>
      <c r="D902"/>
      <c r="E902"/>
      <c r="F902"/>
      <c r="G902"/>
      <c r="H902"/>
    </row>
    <row r="903" spans="2:8" x14ac:dyDescent="0.2">
      <c r="B903"/>
      <c r="C903"/>
      <c r="D903"/>
      <c r="E903"/>
      <c r="F903"/>
      <c r="G903"/>
      <c r="H903"/>
    </row>
    <row r="904" spans="2:8" x14ac:dyDescent="0.2">
      <c r="B904"/>
      <c r="C904"/>
      <c r="D904"/>
      <c r="E904"/>
      <c r="F904"/>
      <c r="G904"/>
      <c r="H904"/>
    </row>
    <row r="905" spans="2:8" x14ac:dyDescent="0.2">
      <c r="B905"/>
      <c r="C905"/>
      <c r="D905"/>
      <c r="E905"/>
      <c r="F905"/>
      <c r="G905"/>
      <c r="H905"/>
    </row>
    <row r="906" spans="2:8" x14ac:dyDescent="0.2">
      <c r="B906"/>
      <c r="C906"/>
      <c r="D906"/>
      <c r="E906"/>
      <c r="F906"/>
      <c r="G906"/>
      <c r="H906"/>
    </row>
    <row r="907" spans="2:8" x14ac:dyDescent="0.2">
      <c r="B907"/>
      <c r="C907"/>
      <c r="D907"/>
      <c r="E907"/>
      <c r="F907"/>
      <c r="G907"/>
      <c r="H907"/>
    </row>
    <row r="908" spans="2:8" x14ac:dyDescent="0.2">
      <c r="B908"/>
      <c r="C908"/>
      <c r="D908"/>
      <c r="E908"/>
      <c r="F908"/>
      <c r="G908"/>
      <c r="H908"/>
    </row>
    <row r="909" spans="2:8" x14ac:dyDescent="0.2">
      <c r="B909"/>
      <c r="C909"/>
      <c r="D909"/>
      <c r="E909"/>
      <c r="F909"/>
      <c r="G909"/>
      <c r="H909"/>
    </row>
    <row r="910" spans="2:8" x14ac:dyDescent="0.2">
      <c r="B910"/>
      <c r="C910"/>
      <c r="D910"/>
      <c r="E910"/>
      <c r="F910"/>
      <c r="G910"/>
      <c r="H910"/>
    </row>
    <row r="911" spans="2:8" x14ac:dyDescent="0.2">
      <c r="B911"/>
      <c r="C911"/>
      <c r="D911"/>
      <c r="E911"/>
      <c r="F911"/>
      <c r="G911"/>
      <c r="H911"/>
    </row>
    <row r="912" spans="2:8" x14ac:dyDescent="0.2">
      <c r="B912"/>
      <c r="C912"/>
      <c r="D912"/>
      <c r="E912"/>
      <c r="F912"/>
      <c r="G912"/>
      <c r="H912"/>
    </row>
    <row r="913" spans="2:8" x14ac:dyDescent="0.2">
      <c r="B913"/>
      <c r="C913"/>
      <c r="D913"/>
      <c r="E913"/>
      <c r="F913"/>
      <c r="G913"/>
      <c r="H913"/>
    </row>
    <row r="914" spans="2:8" x14ac:dyDescent="0.2">
      <c r="B914"/>
      <c r="C914"/>
      <c r="D914"/>
      <c r="E914"/>
      <c r="F914"/>
      <c r="G914"/>
      <c r="H914"/>
    </row>
    <row r="915" spans="2:8" x14ac:dyDescent="0.2">
      <c r="B915"/>
      <c r="C915"/>
      <c r="D915"/>
      <c r="E915"/>
      <c r="F915"/>
      <c r="G915"/>
      <c r="H915"/>
    </row>
    <row r="916" spans="2:8" x14ac:dyDescent="0.2">
      <c r="B916"/>
      <c r="C916"/>
      <c r="D916"/>
      <c r="E916"/>
      <c r="F916"/>
      <c r="G916"/>
      <c r="H916"/>
    </row>
    <row r="917" spans="2:8" x14ac:dyDescent="0.2">
      <c r="B917"/>
      <c r="C917"/>
      <c r="D917"/>
      <c r="E917"/>
      <c r="F917"/>
      <c r="G917"/>
      <c r="H917"/>
    </row>
    <row r="918" spans="2:8" x14ac:dyDescent="0.2">
      <c r="B918"/>
      <c r="C918"/>
      <c r="D918"/>
      <c r="E918"/>
      <c r="F918"/>
      <c r="G918"/>
      <c r="H918"/>
    </row>
    <row r="919" spans="2:8" x14ac:dyDescent="0.2">
      <c r="B919"/>
      <c r="C919"/>
      <c r="D919"/>
      <c r="E919"/>
      <c r="F919"/>
      <c r="G919"/>
      <c r="H919"/>
    </row>
    <row r="920" spans="2:8" x14ac:dyDescent="0.2">
      <c r="B920"/>
      <c r="C920"/>
      <c r="D920"/>
      <c r="E920"/>
      <c r="F920"/>
      <c r="G920"/>
      <c r="H920"/>
    </row>
    <row r="921" spans="2:8" x14ac:dyDescent="0.2">
      <c r="B921"/>
      <c r="C921"/>
      <c r="D921"/>
      <c r="E921"/>
      <c r="F921"/>
      <c r="G921"/>
      <c r="H921"/>
    </row>
    <row r="922" spans="2:8" x14ac:dyDescent="0.2">
      <c r="B922"/>
      <c r="C922"/>
      <c r="D922"/>
      <c r="E922"/>
      <c r="F922"/>
      <c r="G922"/>
      <c r="H922"/>
    </row>
    <row r="923" spans="2:8" x14ac:dyDescent="0.2">
      <c r="B923"/>
      <c r="C923"/>
      <c r="D923"/>
      <c r="E923"/>
      <c r="F923"/>
      <c r="G923"/>
      <c r="H923"/>
    </row>
    <row r="924" spans="2:8" x14ac:dyDescent="0.2">
      <c r="B924"/>
      <c r="C924"/>
      <c r="D924"/>
      <c r="E924"/>
      <c r="F924"/>
      <c r="G924"/>
      <c r="H924"/>
    </row>
    <row r="925" spans="2:8" x14ac:dyDescent="0.2">
      <c r="B925"/>
      <c r="C925"/>
      <c r="D925"/>
      <c r="E925"/>
      <c r="F925"/>
      <c r="G925"/>
      <c r="H925"/>
    </row>
    <row r="926" spans="2:8" x14ac:dyDescent="0.2">
      <c r="B926"/>
      <c r="C926"/>
      <c r="D926"/>
      <c r="E926"/>
      <c r="F926"/>
      <c r="G926"/>
      <c r="H926"/>
    </row>
    <row r="927" spans="2:8" x14ac:dyDescent="0.2">
      <c r="B927"/>
      <c r="C927"/>
      <c r="D927"/>
      <c r="E927"/>
      <c r="F927"/>
      <c r="G927"/>
      <c r="H927"/>
    </row>
    <row r="928" spans="2:8" x14ac:dyDescent="0.2">
      <c r="B928"/>
      <c r="C928"/>
      <c r="D928"/>
      <c r="E928"/>
      <c r="F928"/>
      <c r="G928"/>
      <c r="H928"/>
    </row>
    <row r="929" spans="2:8" x14ac:dyDescent="0.2">
      <c r="B929"/>
      <c r="C929"/>
      <c r="D929"/>
      <c r="E929"/>
      <c r="F929"/>
      <c r="G929"/>
      <c r="H929"/>
    </row>
    <row r="930" spans="2:8" x14ac:dyDescent="0.2">
      <c r="B930"/>
      <c r="C930"/>
      <c r="D930"/>
      <c r="E930"/>
      <c r="F930"/>
      <c r="G930"/>
      <c r="H930"/>
    </row>
    <row r="931" spans="2:8" x14ac:dyDescent="0.2">
      <c r="B931"/>
      <c r="C931"/>
      <c r="D931"/>
      <c r="E931"/>
      <c r="F931"/>
      <c r="G931"/>
      <c r="H931"/>
    </row>
    <row r="932" spans="2:8" x14ac:dyDescent="0.2">
      <c r="B932"/>
      <c r="C932"/>
      <c r="D932"/>
      <c r="E932"/>
      <c r="F932"/>
      <c r="G932"/>
      <c r="H932"/>
    </row>
    <row r="933" spans="2:8" x14ac:dyDescent="0.2">
      <c r="B933"/>
      <c r="C933"/>
      <c r="D933"/>
      <c r="E933"/>
      <c r="F933"/>
      <c r="G933"/>
      <c r="H933"/>
    </row>
    <row r="934" spans="2:8" x14ac:dyDescent="0.2">
      <c r="B934"/>
      <c r="C934"/>
      <c r="D934"/>
      <c r="E934"/>
      <c r="F934"/>
      <c r="G934"/>
      <c r="H934"/>
    </row>
    <row r="935" spans="2:8" x14ac:dyDescent="0.2">
      <c r="B935"/>
      <c r="C935"/>
      <c r="D935"/>
      <c r="E935"/>
      <c r="F935"/>
      <c r="G935"/>
      <c r="H935"/>
    </row>
    <row r="936" spans="2:8" x14ac:dyDescent="0.2">
      <c r="B936"/>
      <c r="C936"/>
      <c r="D936"/>
      <c r="E936"/>
      <c r="F936"/>
      <c r="G936"/>
      <c r="H936"/>
    </row>
    <row r="937" spans="2:8" x14ac:dyDescent="0.2">
      <c r="B937"/>
      <c r="C937"/>
      <c r="D937"/>
      <c r="E937"/>
      <c r="F937"/>
      <c r="G937"/>
      <c r="H937"/>
    </row>
    <row r="938" spans="2:8" x14ac:dyDescent="0.2">
      <c r="B938"/>
      <c r="C938"/>
      <c r="D938"/>
      <c r="E938"/>
      <c r="F938"/>
      <c r="G938"/>
      <c r="H938"/>
    </row>
    <row r="939" spans="2:8" x14ac:dyDescent="0.2">
      <c r="B939"/>
      <c r="C939"/>
      <c r="D939"/>
      <c r="E939"/>
      <c r="F939"/>
      <c r="G939"/>
      <c r="H939"/>
    </row>
    <row r="940" spans="2:8" x14ac:dyDescent="0.2">
      <c r="B940"/>
      <c r="C940"/>
      <c r="D940"/>
      <c r="E940"/>
      <c r="F940"/>
      <c r="G940"/>
      <c r="H940"/>
    </row>
    <row r="941" spans="2:8" x14ac:dyDescent="0.2">
      <c r="B941"/>
      <c r="C941"/>
      <c r="D941"/>
      <c r="E941"/>
      <c r="F941"/>
      <c r="G941"/>
      <c r="H941"/>
    </row>
    <row r="942" spans="2:8" x14ac:dyDescent="0.2">
      <c r="B942"/>
      <c r="C942"/>
      <c r="D942"/>
      <c r="E942"/>
      <c r="F942"/>
      <c r="G942"/>
      <c r="H942"/>
    </row>
    <row r="943" spans="2:8" x14ac:dyDescent="0.2">
      <c r="B943"/>
      <c r="C943"/>
      <c r="D943"/>
      <c r="E943"/>
      <c r="F943"/>
      <c r="G943"/>
      <c r="H943"/>
    </row>
    <row r="944" spans="2:8" x14ac:dyDescent="0.2">
      <c r="B944"/>
      <c r="C944"/>
      <c r="D944"/>
      <c r="E944"/>
      <c r="F944"/>
      <c r="G944"/>
      <c r="H944"/>
    </row>
    <row r="945" spans="2:8" x14ac:dyDescent="0.2">
      <c r="B945"/>
      <c r="C945"/>
      <c r="D945"/>
      <c r="E945"/>
      <c r="F945"/>
      <c r="G945"/>
      <c r="H945"/>
    </row>
    <row r="946" spans="2:8" x14ac:dyDescent="0.2">
      <c r="B946"/>
      <c r="C946"/>
      <c r="D946"/>
      <c r="E946"/>
      <c r="F946"/>
      <c r="G946"/>
      <c r="H946"/>
    </row>
    <row r="947" spans="2:8" x14ac:dyDescent="0.2">
      <c r="B947"/>
      <c r="C947"/>
      <c r="D947"/>
      <c r="E947"/>
      <c r="F947"/>
      <c r="G947"/>
      <c r="H947"/>
    </row>
    <row r="948" spans="2:8" x14ac:dyDescent="0.2">
      <c r="B948"/>
      <c r="C948"/>
      <c r="D948"/>
      <c r="E948"/>
      <c r="F948"/>
      <c r="G948"/>
      <c r="H948"/>
    </row>
    <row r="949" spans="2:8" x14ac:dyDescent="0.2">
      <c r="B949"/>
      <c r="C949"/>
      <c r="D949"/>
      <c r="E949"/>
      <c r="F949"/>
      <c r="G949"/>
      <c r="H949"/>
    </row>
    <row r="950" spans="2:8" x14ac:dyDescent="0.2">
      <c r="B950"/>
      <c r="C950"/>
      <c r="D950"/>
      <c r="E950"/>
      <c r="F950"/>
      <c r="G950"/>
      <c r="H950"/>
    </row>
    <row r="951" spans="2:8" x14ac:dyDescent="0.2">
      <c r="B951"/>
      <c r="C951"/>
      <c r="D951"/>
      <c r="E951"/>
      <c r="F951"/>
      <c r="G951"/>
      <c r="H951"/>
    </row>
    <row r="952" spans="2:8" x14ac:dyDescent="0.2">
      <c r="B952"/>
      <c r="C952"/>
      <c r="D952"/>
      <c r="E952"/>
      <c r="F952"/>
      <c r="G952"/>
      <c r="H952"/>
    </row>
    <row r="953" spans="2:8" x14ac:dyDescent="0.2">
      <c r="B953"/>
      <c r="C953"/>
      <c r="D953"/>
      <c r="E953"/>
      <c r="F953"/>
      <c r="G953"/>
      <c r="H953"/>
    </row>
    <row r="954" spans="2:8" x14ac:dyDescent="0.2">
      <c r="B954"/>
      <c r="C954"/>
      <c r="D954"/>
      <c r="E954"/>
      <c r="F954"/>
      <c r="G954"/>
      <c r="H954"/>
    </row>
    <row r="955" spans="2:8" x14ac:dyDescent="0.2">
      <c r="B955"/>
      <c r="C955"/>
      <c r="D955"/>
      <c r="E955"/>
      <c r="F955"/>
      <c r="G955"/>
      <c r="H955"/>
    </row>
    <row r="956" spans="2:8" x14ac:dyDescent="0.2">
      <c r="B956"/>
      <c r="C956"/>
      <c r="D956"/>
      <c r="E956"/>
      <c r="F956"/>
      <c r="G956"/>
      <c r="H956"/>
    </row>
    <row r="957" spans="2:8" x14ac:dyDescent="0.2">
      <c r="B957"/>
      <c r="C957"/>
      <c r="D957"/>
      <c r="E957"/>
      <c r="F957"/>
      <c r="G957"/>
      <c r="H957"/>
    </row>
    <row r="958" spans="2:8" x14ac:dyDescent="0.2">
      <c r="B958"/>
      <c r="C958"/>
      <c r="D958"/>
      <c r="E958"/>
      <c r="F958"/>
      <c r="G958"/>
      <c r="H958"/>
    </row>
    <row r="959" spans="2:8" x14ac:dyDescent="0.2">
      <c r="B959"/>
      <c r="C959"/>
      <c r="D959"/>
      <c r="E959"/>
      <c r="F959"/>
      <c r="G959"/>
      <c r="H959"/>
    </row>
    <row r="960" spans="2:8" x14ac:dyDescent="0.2">
      <c r="B960"/>
      <c r="C960"/>
      <c r="D960"/>
      <c r="E960"/>
      <c r="F960"/>
      <c r="G960"/>
      <c r="H960"/>
    </row>
    <row r="961" spans="2:8" x14ac:dyDescent="0.2">
      <c r="B961"/>
      <c r="C961"/>
      <c r="D961"/>
      <c r="E961"/>
      <c r="F961"/>
      <c r="G961"/>
      <c r="H961"/>
    </row>
    <row r="962" spans="2:8" x14ac:dyDescent="0.2">
      <c r="B962"/>
      <c r="C962"/>
      <c r="D962"/>
      <c r="E962"/>
      <c r="F962"/>
      <c r="G962"/>
      <c r="H962"/>
    </row>
    <row r="963" spans="2:8" x14ac:dyDescent="0.2">
      <c r="B963"/>
      <c r="C963"/>
      <c r="D963"/>
      <c r="E963"/>
      <c r="F963"/>
      <c r="G963"/>
      <c r="H963"/>
    </row>
    <row r="964" spans="2:8" x14ac:dyDescent="0.2">
      <c r="B964"/>
      <c r="C964"/>
      <c r="D964"/>
      <c r="E964"/>
      <c r="F964"/>
      <c r="G964"/>
      <c r="H964"/>
    </row>
    <row r="965" spans="2:8" x14ac:dyDescent="0.2">
      <c r="B965"/>
      <c r="C965"/>
      <c r="D965"/>
      <c r="E965"/>
      <c r="F965"/>
      <c r="G965"/>
      <c r="H965"/>
    </row>
    <row r="966" spans="2:8" x14ac:dyDescent="0.2">
      <c r="B966"/>
      <c r="C966"/>
      <c r="D966"/>
      <c r="E966"/>
      <c r="F966"/>
      <c r="G966"/>
      <c r="H966"/>
    </row>
    <row r="967" spans="2:8" x14ac:dyDescent="0.2">
      <c r="B967"/>
      <c r="C967"/>
      <c r="D967"/>
      <c r="E967"/>
      <c r="F967"/>
      <c r="G967"/>
      <c r="H967"/>
    </row>
    <row r="968" spans="2:8" x14ac:dyDescent="0.2">
      <c r="B968"/>
      <c r="C968"/>
      <c r="D968"/>
      <c r="E968"/>
      <c r="F968"/>
      <c r="G968"/>
      <c r="H968"/>
    </row>
    <row r="969" spans="2:8" x14ac:dyDescent="0.2">
      <c r="B969"/>
      <c r="C969"/>
      <c r="D969"/>
      <c r="E969"/>
      <c r="F969"/>
      <c r="G969"/>
      <c r="H969"/>
    </row>
    <row r="970" spans="2:8" x14ac:dyDescent="0.2">
      <c r="B970"/>
      <c r="C970"/>
      <c r="D970"/>
      <c r="E970"/>
      <c r="F970"/>
      <c r="G970"/>
      <c r="H970"/>
    </row>
    <row r="971" spans="2:8" x14ac:dyDescent="0.2">
      <c r="B971"/>
      <c r="C971"/>
      <c r="D971"/>
      <c r="E971"/>
      <c r="F971"/>
      <c r="G971"/>
      <c r="H971"/>
    </row>
    <row r="972" spans="2:8" x14ac:dyDescent="0.2">
      <c r="B972"/>
      <c r="C972"/>
      <c r="D972"/>
      <c r="E972"/>
      <c r="F972"/>
      <c r="G972"/>
      <c r="H972"/>
    </row>
    <row r="973" spans="2:8" x14ac:dyDescent="0.2">
      <c r="B973"/>
      <c r="C973"/>
      <c r="D973"/>
      <c r="E973"/>
      <c r="F973"/>
      <c r="G973"/>
      <c r="H973"/>
    </row>
    <row r="974" spans="2:8" x14ac:dyDescent="0.2">
      <c r="B974"/>
      <c r="C974"/>
      <c r="D974"/>
      <c r="E974"/>
      <c r="F974"/>
      <c r="G974"/>
      <c r="H974"/>
    </row>
    <row r="975" spans="2:8" x14ac:dyDescent="0.2">
      <c r="B975"/>
      <c r="C975"/>
      <c r="D975"/>
      <c r="E975"/>
      <c r="F975"/>
      <c r="G975"/>
      <c r="H975"/>
    </row>
    <row r="976" spans="2:8" x14ac:dyDescent="0.2">
      <c r="B976"/>
      <c r="C976"/>
      <c r="D976"/>
      <c r="E976"/>
      <c r="F976"/>
      <c r="G976"/>
      <c r="H976"/>
    </row>
    <row r="977" spans="2:8" x14ac:dyDescent="0.2">
      <c r="B977"/>
      <c r="C977"/>
      <c r="D977"/>
      <c r="E977"/>
      <c r="F977"/>
      <c r="G977"/>
      <c r="H977"/>
    </row>
    <row r="978" spans="2:8" x14ac:dyDescent="0.2">
      <c r="B978"/>
      <c r="C978"/>
      <c r="D978"/>
      <c r="E978"/>
      <c r="F978"/>
      <c r="G978"/>
      <c r="H978"/>
    </row>
    <row r="979" spans="2:8" x14ac:dyDescent="0.2">
      <c r="B979"/>
      <c r="C979"/>
      <c r="D979"/>
      <c r="E979"/>
      <c r="F979"/>
      <c r="G979"/>
      <c r="H979"/>
    </row>
    <row r="980" spans="2:8" x14ac:dyDescent="0.2">
      <c r="B980"/>
      <c r="C980"/>
      <c r="D980"/>
      <c r="E980"/>
      <c r="F980"/>
      <c r="G980"/>
      <c r="H980"/>
    </row>
    <row r="981" spans="2:8" x14ac:dyDescent="0.2">
      <c r="B981"/>
      <c r="C981"/>
      <c r="D981"/>
      <c r="E981"/>
      <c r="F981"/>
      <c r="G981"/>
      <c r="H981"/>
    </row>
    <row r="982" spans="2:8" x14ac:dyDescent="0.2">
      <c r="B982"/>
      <c r="C982"/>
      <c r="D982"/>
      <c r="E982"/>
      <c r="F982"/>
      <c r="G982"/>
      <c r="H982"/>
    </row>
    <row r="983" spans="2:8" x14ac:dyDescent="0.2">
      <c r="B983"/>
      <c r="C983"/>
      <c r="D983"/>
      <c r="E983"/>
      <c r="F983"/>
      <c r="G983"/>
      <c r="H983"/>
    </row>
    <row r="984" spans="2:8" x14ac:dyDescent="0.2">
      <c r="B984"/>
      <c r="C984"/>
      <c r="D984"/>
      <c r="E984"/>
      <c r="F984"/>
      <c r="G984"/>
      <c r="H984"/>
    </row>
    <row r="985" spans="2:8" x14ac:dyDescent="0.2">
      <c r="B985"/>
      <c r="C985"/>
      <c r="D985"/>
      <c r="E985"/>
      <c r="F985"/>
      <c r="G985"/>
      <c r="H985"/>
    </row>
    <row r="986" spans="2:8" x14ac:dyDescent="0.2">
      <c r="B986"/>
      <c r="C986"/>
      <c r="D986"/>
      <c r="E986"/>
      <c r="F986"/>
      <c r="G986"/>
      <c r="H986"/>
    </row>
    <row r="987" spans="2:8" x14ac:dyDescent="0.2">
      <c r="B987"/>
      <c r="C987"/>
      <c r="D987"/>
      <c r="E987"/>
      <c r="F987"/>
      <c r="G987"/>
      <c r="H987"/>
    </row>
    <row r="988" spans="2:8" x14ac:dyDescent="0.2">
      <c r="B988"/>
      <c r="C988"/>
      <c r="D988"/>
      <c r="E988"/>
      <c r="F988"/>
      <c r="G988"/>
      <c r="H988"/>
    </row>
    <row r="989" spans="2:8" x14ac:dyDescent="0.2">
      <c r="B989"/>
      <c r="C989"/>
      <c r="D989"/>
      <c r="E989"/>
      <c r="F989"/>
      <c r="G989"/>
      <c r="H989"/>
    </row>
    <row r="990" spans="2:8" x14ac:dyDescent="0.2">
      <c r="B990"/>
      <c r="C990"/>
      <c r="D990"/>
      <c r="E990"/>
      <c r="F990"/>
      <c r="G990"/>
      <c r="H990"/>
    </row>
    <row r="991" spans="2:8" x14ac:dyDescent="0.2">
      <c r="B991"/>
      <c r="C991"/>
      <c r="D991"/>
      <c r="E991"/>
      <c r="F991"/>
      <c r="G991"/>
      <c r="H991"/>
    </row>
    <row r="992" spans="2:8" x14ac:dyDescent="0.2">
      <c r="B992"/>
      <c r="C992"/>
      <c r="D992"/>
      <c r="E992"/>
      <c r="F992"/>
      <c r="G992"/>
      <c r="H992"/>
    </row>
    <row r="993" spans="2:8" x14ac:dyDescent="0.2">
      <c r="B993"/>
      <c r="C993"/>
      <c r="D993"/>
      <c r="E993"/>
      <c r="F993"/>
      <c r="G993"/>
      <c r="H993"/>
    </row>
    <row r="994" spans="2:8" x14ac:dyDescent="0.2">
      <c r="B994"/>
      <c r="C994"/>
      <c r="D994"/>
      <c r="E994"/>
      <c r="F994"/>
      <c r="G994"/>
      <c r="H994"/>
    </row>
    <row r="995" spans="2:8" x14ac:dyDescent="0.2">
      <c r="B995"/>
      <c r="C995"/>
      <c r="D995"/>
      <c r="E995"/>
      <c r="F995"/>
      <c r="G995"/>
      <c r="H995"/>
    </row>
    <row r="996" spans="2:8" x14ac:dyDescent="0.2">
      <c r="B996"/>
      <c r="C996"/>
      <c r="D996"/>
      <c r="E996"/>
      <c r="F996"/>
      <c r="G996"/>
      <c r="H996"/>
    </row>
    <row r="997" spans="2:8" x14ac:dyDescent="0.2">
      <c r="B997"/>
      <c r="C997"/>
      <c r="D997"/>
      <c r="E997"/>
      <c r="F997"/>
      <c r="G997"/>
      <c r="H997"/>
    </row>
    <row r="998" spans="2:8" x14ac:dyDescent="0.2">
      <c r="B998"/>
      <c r="C998"/>
      <c r="D998"/>
      <c r="E998"/>
      <c r="F998"/>
      <c r="G998"/>
      <c r="H998"/>
    </row>
    <row r="999" spans="2:8" x14ac:dyDescent="0.2">
      <c r="B999"/>
      <c r="C999"/>
      <c r="D999"/>
      <c r="E999"/>
      <c r="F999"/>
      <c r="G999"/>
      <c r="H999"/>
    </row>
    <row r="1000" spans="2:8" x14ac:dyDescent="0.2">
      <c r="B1000"/>
      <c r="C1000"/>
      <c r="D1000"/>
      <c r="E1000"/>
      <c r="F1000"/>
      <c r="G1000"/>
      <c r="H1000"/>
    </row>
    <row r="1001" spans="2:8" x14ac:dyDescent="0.2">
      <c r="B1001"/>
      <c r="C1001"/>
      <c r="D1001"/>
      <c r="E1001"/>
      <c r="F1001"/>
      <c r="G1001"/>
      <c r="H1001"/>
    </row>
    <row r="1002" spans="2:8" x14ac:dyDescent="0.2">
      <c r="B1002"/>
      <c r="C1002"/>
      <c r="D1002"/>
      <c r="E1002"/>
      <c r="F1002"/>
      <c r="G1002"/>
      <c r="H1002"/>
    </row>
    <row r="1003" spans="2:8" x14ac:dyDescent="0.2">
      <c r="B1003"/>
      <c r="C1003"/>
      <c r="D1003"/>
      <c r="E1003"/>
      <c r="F1003"/>
      <c r="G1003"/>
      <c r="H1003"/>
    </row>
    <row r="1004" spans="2:8" x14ac:dyDescent="0.2">
      <c r="B1004"/>
      <c r="C1004"/>
      <c r="D1004"/>
      <c r="E1004"/>
      <c r="F1004"/>
      <c r="G1004"/>
      <c r="H1004"/>
    </row>
    <row r="1005" spans="2:8" x14ac:dyDescent="0.2">
      <c r="B1005"/>
      <c r="C1005"/>
      <c r="D1005"/>
      <c r="E1005"/>
      <c r="F1005"/>
      <c r="G1005"/>
      <c r="H1005"/>
    </row>
    <row r="1006" spans="2:8" x14ac:dyDescent="0.2">
      <c r="B1006"/>
      <c r="C1006"/>
      <c r="D1006"/>
      <c r="E1006"/>
      <c r="F1006"/>
      <c r="G1006"/>
      <c r="H1006"/>
    </row>
    <row r="1007" spans="2:8" x14ac:dyDescent="0.2">
      <c r="B1007"/>
      <c r="C1007"/>
      <c r="D1007"/>
      <c r="E1007"/>
      <c r="F1007"/>
      <c r="G1007"/>
      <c r="H1007"/>
    </row>
    <row r="1008" spans="2:8" x14ac:dyDescent="0.2">
      <c r="B1008"/>
      <c r="C1008"/>
      <c r="D1008"/>
      <c r="E1008"/>
      <c r="F1008"/>
      <c r="G1008"/>
      <c r="H1008"/>
    </row>
    <row r="1009" spans="2:8" x14ac:dyDescent="0.2">
      <c r="B1009"/>
      <c r="C1009"/>
      <c r="D1009"/>
      <c r="E1009"/>
      <c r="F1009"/>
      <c r="G1009"/>
      <c r="H1009"/>
    </row>
    <row r="1010" spans="2:8" x14ac:dyDescent="0.2">
      <c r="B1010"/>
      <c r="C1010"/>
      <c r="D1010"/>
      <c r="E1010"/>
      <c r="F1010"/>
      <c r="G1010"/>
      <c r="H1010"/>
    </row>
    <row r="1011" spans="2:8" x14ac:dyDescent="0.2">
      <c r="B1011"/>
      <c r="C1011"/>
      <c r="D1011"/>
      <c r="E1011"/>
      <c r="F1011"/>
      <c r="G1011"/>
      <c r="H1011"/>
    </row>
    <row r="1012" spans="2:8" x14ac:dyDescent="0.2">
      <c r="B1012"/>
      <c r="C1012"/>
      <c r="D1012"/>
      <c r="E1012"/>
      <c r="F1012"/>
      <c r="G1012"/>
      <c r="H1012"/>
    </row>
    <row r="1013" spans="2:8" x14ac:dyDescent="0.2">
      <c r="B1013"/>
      <c r="C1013"/>
      <c r="D1013"/>
      <c r="E1013"/>
      <c r="F1013"/>
      <c r="G1013"/>
      <c r="H1013"/>
    </row>
    <row r="1014" spans="2:8" x14ac:dyDescent="0.2">
      <c r="B1014"/>
      <c r="C1014"/>
      <c r="D1014"/>
      <c r="E1014"/>
      <c r="F1014"/>
      <c r="G1014"/>
      <c r="H1014"/>
    </row>
    <row r="1015" spans="2:8" x14ac:dyDescent="0.2">
      <c r="B1015"/>
      <c r="C1015"/>
      <c r="D1015"/>
      <c r="E1015"/>
      <c r="F1015"/>
      <c r="G1015"/>
      <c r="H1015"/>
    </row>
    <row r="1016" spans="2:8" x14ac:dyDescent="0.2">
      <c r="B1016"/>
      <c r="C1016"/>
      <c r="D1016"/>
      <c r="E1016"/>
      <c r="F1016"/>
      <c r="G1016"/>
      <c r="H1016"/>
    </row>
    <row r="1017" spans="2:8" x14ac:dyDescent="0.2">
      <c r="B1017"/>
      <c r="C1017"/>
      <c r="D1017"/>
      <c r="E1017"/>
      <c r="F1017"/>
      <c r="G1017"/>
      <c r="H1017"/>
    </row>
    <row r="1018" spans="2:8" x14ac:dyDescent="0.2">
      <c r="B1018"/>
      <c r="C1018"/>
      <c r="D1018"/>
      <c r="E1018"/>
      <c r="F1018"/>
      <c r="G1018"/>
      <c r="H1018"/>
    </row>
    <row r="1019" spans="2:8" x14ac:dyDescent="0.2">
      <c r="B1019"/>
      <c r="C1019"/>
      <c r="D1019"/>
      <c r="E1019"/>
      <c r="F1019"/>
      <c r="G1019"/>
      <c r="H1019"/>
    </row>
    <row r="1020" spans="2:8" x14ac:dyDescent="0.2">
      <c r="B1020"/>
      <c r="C1020"/>
      <c r="D1020"/>
      <c r="E1020"/>
      <c r="F1020"/>
      <c r="G1020"/>
      <c r="H1020"/>
    </row>
    <row r="1021" spans="2:8" x14ac:dyDescent="0.2">
      <c r="B1021"/>
      <c r="C1021"/>
      <c r="D1021"/>
      <c r="E1021"/>
      <c r="F1021"/>
      <c r="G1021"/>
      <c r="H1021"/>
    </row>
    <row r="1022" spans="2:8" x14ac:dyDescent="0.2">
      <c r="B1022"/>
      <c r="C1022"/>
      <c r="D1022"/>
      <c r="E1022"/>
      <c r="F1022"/>
      <c r="G1022"/>
      <c r="H1022"/>
    </row>
    <row r="1023" spans="2:8" x14ac:dyDescent="0.2">
      <c r="B1023"/>
      <c r="C1023"/>
      <c r="D1023"/>
      <c r="E1023"/>
      <c r="F1023"/>
      <c r="G1023"/>
      <c r="H1023"/>
    </row>
    <row r="1024" spans="2:8" x14ac:dyDescent="0.2">
      <c r="B1024"/>
      <c r="C1024"/>
      <c r="D1024"/>
      <c r="E1024"/>
      <c r="F1024"/>
      <c r="G1024"/>
      <c r="H1024"/>
    </row>
    <row r="1025" spans="2:8" x14ac:dyDescent="0.2">
      <c r="B1025"/>
      <c r="C1025"/>
      <c r="D1025"/>
      <c r="E1025"/>
      <c r="F1025"/>
      <c r="G1025"/>
      <c r="H1025"/>
    </row>
    <row r="1026" spans="2:8" x14ac:dyDescent="0.2">
      <c r="B1026"/>
      <c r="C1026"/>
      <c r="D1026"/>
      <c r="E1026"/>
      <c r="F1026"/>
      <c r="G1026"/>
      <c r="H1026"/>
    </row>
    <row r="1027" spans="2:8" x14ac:dyDescent="0.2">
      <c r="B1027"/>
      <c r="C1027"/>
      <c r="D1027"/>
      <c r="E1027"/>
      <c r="F1027"/>
      <c r="G1027"/>
      <c r="H1027"/>
    </row>
    <row r="1028" spans="2:8" x14ac:dyDescent="0.2">
      <c r="B1028"/>
      <c r="C1028"/>
      <c r="D1028"/>
      <c r="E1028"/>
      <c r="F1028"/>
      <c r="G1028"/>
      <c r="H1028"/>
    </row>
    <row r="1029" spans="2:8" x14ac:dyDescent="0.2">
      <c r="B1029"/>
      <c r="C1029"/>
      <c r="D1029"/>
      <c r="E1029"/>
      <c r="F1029"/>
      <c r="G1029"/>
      <c r="H1029"/>
    </row>
    <row r="1030" spans="2:8" x14ac:dyDescent="0.2">
      <c r="B1030"/>
      <c r="C1030"/>
      <c r="D1030"/>
      <c r="E1030"/>
      <c r="F1030"/>
      <c r="G1030"/>
      <c r="H1030"/>
    </row>
    <row r="1031" spans="2:8" x14ac:dyDescent="0.2">
      <c r="B1031"/>
      <c r="C1031"/>
      <c r="D1031"/>
      <c r="E1031"/>
      <c r="F1031"/>
      <c r="G1031"/>
      <c r="H1031"/>
    </row>
    <row r="1032" spans="2:8" x14ac:dyDescent="0.2">
      <c r="B1032"/>
      <c r="C1032"/>
      <c r="D1032"/>
      <c r="E1032"/>
      <c r="F1032"/>
      <c r="G1032"/>
      <c r="H1032"/>
    </row>
    <row r="1033" spans="2:8" x14ac:dyDescent="0.2">
      <c r="B1033"/>
      <c r="C1033"/>
      <c r="D1033"/>
      <c r="E1033"/>
      <c r="F1033"/>
      <c r="G1033"/>
      <c r="H1033"/>
    </row>
    <row r="1034" spans="2:8" x14ac:dyDescent="0.2">
      <c r="B1034"/>
      <c r="C1034"/>
      <c r="D1034"/>
      <c r="E1034"/>
      <c r="F1034"/>
      <c r="G1034"/>
      <c r="H1034"/>
    </row>
    <row r="1035" spans="2:8" x14ac:dyDescent="0.2">
      <c r="B1035"/>
      <c r="C1035"/>
      <c r="D1035"/>
      <c r="E1035"/>
      <c r="F1035"/>
      <c r="G1035"/>
      <c r="H1035"/>
    </row>
    <row r="1036" spans="2:8" x14ac:dyDescent="0.2">
      <c r="B1036"/>
      <c r="C1036"/>
      <c r="D1036"/>
      <c r="E1036"/>
      <c r="F1036"/>
      <c r="G1036"/>
      <c r="H1036"/>
    </row>
    <row r="1037" spans="2:8" x14ac:dyDescent="0.2">
      <c r="B1037"/>
      <c r="C1037"/>
      <c r="D1037"/>
      <c r="E1037"/>
      <c r="F1037"/>
      <c r="G1037"/>
      <c r="H1037"/>
    </row>
    <row r="1038" spans="2:8" x14ac:dyDescent="0.2">
      <c r="B1038"/>
      <c r="C1038"/>
      <c r="D1038"/>
      <c r="E1038"/>
      <c r="F1038"/>
      <c r="G1038"/>
      <c r="H1038"/>
    </row>
    <row r="1039" spans="2:8" x14ac:dyDescent="0.2">
      <c r="B1039"/>
      <c r="C1039"/>
      <c r="D1039"/>
      <c r="E1039"/>
      <c r="F1039"/>
      <c r="G1039"/>
      <c r="H1039"/>
    </row>
    <row r="1040" spans="2:8" x14ac:dyDescent="0.2">
      <c r="B1040"/>
      <c r="C1040"/>
      <c r="D1040"/>
      <c r="E1040"/>
      <c r="F1040"/>
      <c r="G1040"/>
      <c r="H1040"/>
    </row>
    <row r="1041" spans="2:8" x14ac:dyDescent="0.2">
      <c r="B1041"/>
      <c r="C1041"/>
      <c r="D1041"/>
      <c r="E1041"/>
      <c r="F1041"/>
      <c r="G1041"/>
      <c r="H1041"/>
    </row>
    <row r="1042" spans="2:8" x14ac:dyDescent="0.2">
      <c r="B1042"/>
      <c r="C1042"/>
      <c r="D1042"/>
      <c r="E1042"/>
      <c r="F1042"/>
      <c r="G1042"/>
      <c r="H1042"/>
    </row>
    <row r="1043" spans="2:8" x14ac:dyDescent="0.2">
      <c r="B1043"/>
      <c r="C1043"/>
      <c r="D1043"/>
      <c r="E1043"/>
      <c r="F1043"/>
      <c r="G1043"/>
      <c r="H1043"/>
    </row>
    <row r="1044" spans="2:8" x14ac:dyDescent="0.2">
      <c r="B1044"/>
      <c r="C1044"/>
      <c r="D1044"/>
      <c r="E1044"/>
      <c r="F1044"/>
      <c r="G1044"/>
      <c r="H1044"/>
    </row>
    <row r="1045" spans="2:8" x14ac:dyDescent="0.2">
      <c r="B1045"/>
      <c r="C1045"/>
      <c r="D1045"/>
      <c r="E1045"/>
      <c r="F1045"/>
      <c r="G1045"/>
      <c r="H1045"/>
    </row>
    <row r="1046" spans="2:8" x14ac:dyDescent="0.2">
      <c r="B1046"/>
      <c r="C1046"/>
      <c r="D1046"/>
      <c r="E1046"/>
      <c r="F1046"/>
      <c r="G1046"/>
      <c r="H1046"/>
    </row>
    <row r="1047" spans="2:8" x14ac:dyDescent="0.2">
      <c r="B1047"/>
      <c r="C1047"/>
      <c r="D1047"/>
      <c r="E1047"/>
      <c r="F1047"/>
      <c r="G1047"/>
      <c r="H1047"/>
    </row>
    <row r="1048" spans="2:8" x14ac:dyDescent="0.2">
      <c r="B1048"/>
      <c r="C1048"/>
      <c r="D1048"/>
      <c r="E1048"/>
      <c r="F1048"/>
      <c r="G1048"/>
      <c r="H1048"/>
    </row>
    <row r="1049" spans="2:8" x14ac:dyDescent="0.2">
      <c r="B1049"/>
      <c r="C1049"/>
      <c r="D1049"/>
      <c r="E1049"/>
      <c r="F1049"/>
      <c r="G1049"/>
      <c r="H1049"/>
    </row>
    <row r="1050" spans="2:8" x14ac:dyDescent="0.2">
      <c r="B1050"/>
      <c r="C1050"/>
      <c r="D1050"/>
      <c r="E1050"/>
      <c r="F1050"/>
      <c r="G1050"/>
      <c r="H1050"/>
    </row>
    <row r="1051" spans="2:8" x14ac:dyDescent="0.2">
      <c r="B1051"/>
      <c r="C1051"/>
      <c r="D1051"/>
      <c r="E1051"/>
      <c r="F1051"/>
      <c r="G1051"/>
      <c r="H1051"/>
    </row>
    <row r="1052" spans="2:8" x14ac:dyDescent="0.2">
      <c r="B1052"/>
      <c r="C1052"/>
      <c r="D1052"/>
      <c r="E1052"/>
      <c r="F1052"/>
      <c r="G1052"/>
      <c r="H1052"/>
    </row>
    <row r="1053" spans="2:8" x14ac:dyDescent="0.2">
      <c r="B1053"/>
      <c r="C1053"/>
      <c r="D1053"/>
      <c r="E1053"/>
      <c r="F1053"/>
      <c r="G1053"/>
      <c r="H1053"/>
    </row>
    <row r="1054" spans="2:8" x14ac:dyDescent="0.2">
      <c r="B1054"/>
      <c r="C1054"/>
      <c r="D1054"/>
      <c r="E1054"/>
      <c r="F1054"/>
      <c r="G1054"/>
      <c r="H1054"/>
    </row>
    <row r="1055" spans="2:8" x14ac:dyDescent="0.2">
      <c r="B1055"/>
      <c r="C1055"/>
      <c r="D1055"/>
      <c r="E1055"/>
      <c r="F1055"/>
      <c r="G1055"/>
      <c r="H1055"/>
    </row>
    <row r="1056" spans="2:8" x14ac:dyDescent="0.2">
      <c r="B1056"/>
      <c r="C1056"/>
      <c r="D1056"/>
      <c r="E1056"/>
      <c r="F1056"/>
      <c r="G1056"/>
      <c r="H1056"/>
    </row>
    <row r="1057" spans="2:8" x14ac:dyDescent="0.2">
      <c r="B1057"/>
      <c r="C1057"/>
      <c r="D1057"/>
      <c r="E1057"/>
      <c r="F1057"/>
      <c r="G1057"/>
      <c r="H1057"/>
    </row>
    <row r="1058" spans="2:8" x14ac:dyDescent="0.2">
      <c r="B1058"/>
      <c r="C1058"/>
      <c r="D1058"/>
      <c r="E1058"/>
      <c r="F1058"/>
      <c r="G1058"/>
      <c r="H1058"/>
    </row>
    <row r="1059" spans="2:8" x14ac:dyDescent="0.2">
      <c r="B1059"/>
      <c r="C1059"/>
      <c r="D1059"/>
      <c r="E1059"/>
      <c r="F1059"/>
      <c r="G1059"/>
      <c r="H1059"/>
    </row>
    <row r="1060" spans="2:8" x14ac:dyDescent="0.2">
      <c r="B1060"/>
      <c r="C1060"/>
      <c r="D1060"/>
      <c r="E1060"/>
      <c r="F1060"/>
      <c r="G1060"/>
      <c r="H1060"/>
    </row>
    <row r="1061" spans="2:8" x14ac:dyDescent="0.2">
      <c r="B1061"/>
      <c r="C1061"/>
      <c r="D1061"/>
      <c r="E1061"/>
      <c r="F1061"/>
      <c r="G1061"/>
      <c r="H1061"/>
    </row>
    <row r="1062" spans="2:8" x14ac:dyDescent="0.2">
      <c r="B1062"/>
      <c r="C1062"/>
      <c r="D1062"/>
      <c r="E1062"/>
      <c r="F1062"/>
      <c r="G1062"/>
      <c r="H1062"/>
    </row>
    <row r="1063" spans="2:8" x14ac:dyDescent="0.2">
      <c r="B1063"/>
      <c r="C1063"/>
      <c r="D1063"/>
      <c r="E1063"/>
      <c r="F1063"/>
      <c r="G1063"/>
      <c r="H1063"/>
    </row>
    <row r="1064" spans="2:8" x14ac:dyDescent="0.2">
      <c r="B1064"/>
      <c r="C1064"/>
      <c r="D1064"/>
      <c r="E1064"/>
      <c r="F1064"/>
      <c r="G1064"/>
      <c r="H1064"/>
    </row>
    <row r="1065" spans="2:8" x14ac:dyDescent="0.2">
      <c r="B1065"/>
      <c r="C1065"/>
      <c r="D1065"/>
      <c r="E1065"/>
      <c r="F1065"/>
      <c r="G1065"/>
      <c r="H1065"/>
    </row>
    <row r="1066" spans="2:8" x14ac:dyDescent="0.2">
      <c r="B1066"/>
      <c r="C1066"/>
      <c r="D1066"/>
      <c r="E1066"/>
      <c r="F1066"/>
      <c r="G1066"/>
      <c r="H1066"/>
    </row>
    <row r="1067" spans="2:8" x14ac:dyDescent="0.2">
      <c r="B1067"/>
      <c r="C1067"/>
      <c r="D1067"/>
      <c r="E1067"/>
      <c r="F1067"/>
      <c r="G1067"/>
      <c r="H1067"/>
    </row>
    <row r="1068" spans="2:8" x14ac:dyDescent="0.2">
      <c r="B1068"/>
      <c r="C1068"/>
      <c r="D1068"/>
      <c r="E1068"/>
      <c r="F1068"/>
      <c r="G1068"/>
      <c r="H1068"/>
    </row>
    <row r="1069" spans="2:8" x14ac:dyDescent="0.2">
      <c r="B1069"/>
      <c r="C1069"/>
      <c r="D1069"/>
      <c r="E1069"/>
      <c r="F1069"/>
      <c r="G1069"/>
      <c r="H1069"/>
    </row>
    <row r="1070" spans="2:8" x14ac:dyDescent="0.2">
      <c r="B1070"/>
      <c r="C1070"/>
      <c r="D1070"/>
      <c r="E1070"/>
      <c r="F1070"/>
      <c r="G1070"/>
      <c r="H1070"/>
    </row>
    <row r="1071" spans="2:8" x14ac:dyDescent="0.2">
      <c r="B1071"/>
      <c r="C1071"/>
      <c r="D1071"/>
      <c r="E1071"/>
      <c r="F1071"/>
      <c r="G1071"/>
      <c r="H1071"/>
    </row>
    <row r="1072" spans="2:8" x14ac:dyDescent="0.2">
      <c r="B1072"/>
      <c r="C1072"/>
      <c r="D1072"/>
      <c r="E1072"/>
      <c r="F1072"/>
      <c r="G1072"/>
      <c r="H1072"/>
    </row>
    <row r="1073" spans="2:8" x14ac:dyDescent="0.2">
      <c r="B1073"/>
      <c r="C1073"/>
      <c r="D1073"/>
      <c r="E1073"/>
      <c r="F1073"/>
      <c r="G1073"/>
      <c r="H1073"/>
    </row>
    <row r="1074" spans="2:8" x14ac:dyDescent="0.2">
      <c r="B1074"/>
      <c r="C1074"/>
      <c r="D1074"/>
      <c r="E1074"/>
      <c r="F1074"/>
      <c r="G1074"/>
      <c r="H1074"/>
    </row>
    <row r="1075" spans="2:8" x14ac:dyDescent="0.2">
      <c r="B1075"/>
      <c r="C1075"/>
      <c r="D1075"/>
      <c r="E1075"/>
      <c r="F1075"/>
      <c r="G1075"/>
      <c r="H1075"/>
    </row>
    <row r="1076" spans="2:8" x14ac:dyDescent="0.2">
      <c r="B1076"/>
      <c r="C1076"/>
      <c r="D1076"/>
      <c r="E1076"/>
      <c r="F1076"/>
      <c r="G1076"/>
      <c r="H1076"/>
    </row>
    <row r="1077" spans="2:8" x14ac:dyDescent="0.2">
      <c r="B1077"/>
      <c r="C1077"/>
      <c r="D1077"/>
      <c r="E1077"/>
      <c r="F1077"/>
      <c r="G1077"/>
      <c r="H1077"/>
    </row>
    <row r="1078" spans="2:8" x14ac:dyDescent="0.2">
      <c r="B1078"/>
      <c r="C1078"/>
      <c r="D1078"/>
      <c r="E1078"/>
      <c r="F1078"/>
      <c r="G1078"/>
      <c r="H1078"/>
    </row>
    <row r="1079" spans="2:8" x14ac:dyDescent="0.2">
      <c r="B1079"/>
      <c r="C1079"/>
      <c r="D1079"/>
      <c r="E1079"/>
      <c r="F1079"/>
      <c r="G1079"/>
      <c r="H1079"/>
    </row>
    <row r="1080" spans="2:8" x14ac:dyDescent="0.2">
      <c r="B1080"/>
      <c r="C1080"/>
      <c r="D1080"/>
      <c r="E1080"/>
      <c r="F1080"/>
      <c r="G1080"/>
      <c r="H1080"/>
    </row>
    <row r="1081" spans="2:8" x14ac:dyDescent="0.2">
      <c r="B1081"/>
      <c r="C1081"/>
      <c r="D1081"/>
      <c r="E1081"/>
      <c r="F1081"/>
      <c r="G1081"/>
      <c r="H1081"/>
    </row>
    <row r="1082" spans="2:8" x14ac:dyDescent="0.2">
      <c r="B1082"/>
      <c r="C1082"/>
      <c r="D1082"/>
      <c r="E1082"/>
      <c r="F1082"/>
      <c r="G1082"/>
      <c r="H1082"/>
    </row>
    <row r="1083" spans="2:8" x14ac:dyDescent="0.2">
      <c r="B1083"/>
      <c r="C1083"/>
      <c r="D1083"/>
      <c r="E1083"/>
      <c r="F1083"/>
      <c r="G1083"/>
      <c r="H1083"/>
    </row>
    <row r="1084" spans="2:8" x14ac:dyDescent="0.2">
      <c r="B1084"/>
      <c r="C1084"/>
      <c r="D1084"/>
      <c r="E1084"/>
      <c r="F1084"/>
      <c r="G1084"/>
      <c r="H1084"/>
    </row>
    <row r="1085" spans="2:8" x14ac:dyDescent="0.2">
      <c r="B1085"/>
      <c r="C1085"/>
      <c r="D1085"/>
      <c r="E1085"/>
      <c r="F1085"/>
      <c r="G1085"/>
      <c r="H1085"/>
    </row>
    <row r="1086" spans="2:8" x14ac:dyDescent="0.2">
      <c r="B1086"/>
      <c r="C1086"/>
      <c r="D1086"/>
      <c r="E1086"/>
      <c r="F1086"/>
      <c r="G1086"/>
      <c r="H1086"/>
    </row>
    <row r="1087" spans="2:8" x14ac:dyDescent="0.2">
      <c r="B1087"/>
      <c r="C1087"/>
      <c r="D1087"/>
      <c r="E1087"/>
      <c r="F1087"/>
      <c r="G1087"/>
      <c r="H1087"/>
    </row>
    <row r="1088" spans="2:8" x14ac:dyDescent="0.2">
      <c r="B1088"/>
      <c r="C1088"/>
      <c r="D1088"/>
      <c r="E1088"/>
      <c r="F1088"/>
      <c r="G1088"/>
      <c r="H1088"/>
    </row>
    <row r="1089" spans="2:8" x14ac:dyDescent="0.2">
      <c r="B1089"/>
      <c r="C1089"/>
      <c r="D1089"/>
      <c r="E1089"/>
      <c r="F1089"/>
      <c r="G1089"/>
      <c r="H1089"/>
    </row>
    <row r="1090" spans="2:8" x14ac:dyDescent="0.2">
      <c r="B1090"/>
      <c r="C1090"/>
      <c r="D1090"/>
      <c r="E1090"/>
      <c r="F1090"/>
      <c r="G1090"/>
      <c r="H1090"/>
    </row>
    <row r="1091" spans="2:8" x14ac:dyDescent="0.2">
      <c r="B1091"/>
      <c r="C1091"/>
      <c r="D1091"/>
      <c r="E1091"/>
      <c r="F1091"/>
      <c r="G1091"/>
      <c r="H1091"/>
    </row>
    <row r="1092" spans="2:8" x14ac:dyDescent="0.2">
      <c r="B1092"/>
      <c r="C1092"/>
      <c r="D1092"/>
      <c r="E1092"/>
      <c r="F1092"/>
      <c r="G1092"/>
      <c r="H1092"/>
    </row>
    <row r="1093" spans="2:8" x14ac:dyDescent="0.2">
      <c r="B1093"/>
      <c r="C1093"/>
      <c r="D1093"/>
      <c r="E1093"/>
      <c r="F1093"/>
      <c r="G1093"/>
      <c r="H1093"/>
    </row>
    <row r="1094" spans="2:8" x14ac:dyDescent="0.2">
      <c r="B1094"/>
      <c r="C1094"/>
      <c r="D1094"/>
      <c r="E1094"/>
      <c r="F1094"/>
      <c r="G1094"/>
      <c r="H1094"/>
    </row>
    <row r="1095" spans="2:8" x14ac:dyDescent="0.2">
      <c r="B1095"/>
      <c r="C1095"/>
      <c r="D1095"/>
      <c r="E1095"/>
      <c r="F1095"/>
      <c r="G1095"/>
      <c r="H1095"/>
    </row>
    <row r="1096" spans="2:8" x14ac:dyDescent="0.2">
      <c r="B1096"/>
      <c r="C1096"/>
      <c r="D1096"/>
      <c r="E1096"/>
      <c r="F1096"/>
      <c r="G1096"/>
      <c r="H1096"/>
    </row>
    <row r="1097" spans="2:8" x14ac:dyDescent="0.2">
      <c r="B1097"/>
      <c r="C1097"/>
      <c r="D1097"/>
      <c r="E1097"/>
      <c r="F1097"/>
      <c r="G1097"/>
      <c r="H1097"/>
    </row>
    <row r="1098" spans="2:8" x14ac:dyDescent="0.2">
      <c r="B1098"/>
      <c r="C1098"/>
      <c r="D1098"/>
      <c r="E1098"/>
      <c r="F1098"/>
      <c r="G1098"/>
      <c r="H1098"/>
    </row>
    <row r="1099" spans="2:8" x14ac:dyDescent="0.2">
      <c r="B1099"/>
      <c r="C1099"/>
      <c r="D1099"/>
      <c r="E1099"/>
      <c r="F1099"/>
      <c r="G1099"/>
      <c r="H1099"/>
    </row>
    <row r="1100" spans="2:8" x14ac:dyDescent="0.2">
      <c r="B1100"/>
      <c r="C1100"/>
      <c r="D1100"/>
      <c r="E1100"/>
      <c r="F1100"/>
      <c r="G1100"/>
      <c r="H1100"/>
    </row>
    <row r="1101" spans="2:8" x14ac:dyDescent="0.2">
      <c r="B1101"/>
      <c r="C1101"/>
      <c r="D1101"/>
      <c r="E1101"/>
      <c r="F1101"/>
      <c r="G1101"/>
      <c r="H1101"/>
    </row>
    <row r="1102" spans="2:8" x14ac:dyDescent="0.2">
      <c r="B1102"/>
      <c r="C1102"/>
      <c r="D1102"/>
      <c r="E1102"/>
      <c r="F1102"/>
      <c r="G1102"/>
      <c r="H1102"/>
    </row>
    <row r="1103" spans="2:8" x14ac:dyDescent="0.2">
      <c r="B1103"/>
      <c r="C1103"/>
      <c r="D1103"/>
      <c r="E1103"/>
      <c r="F1103"/>
      <c r="G1103"/>
      <c r="H1103"/>
    </row>
    <row r="1104" spans="2:8" x14ac:dyDescent="0.2">
      <c r="B1104"/>
      <c r="C1104"/>
      <c r="D1104"/>
      <c r="E1104"/>
      <c r="F1104"/>
      <c r="G1104"/>
      <c r="H1104"/>
    </row>
    <row r="1105" spans="2:8" x14ac:dyDescent="0.2">
      <c r="B1105"/>
      <c r="C1105"/>
      <c r="D1105"/>
      <c r="E1105"/>
      <c r="F1105"/>
      <c r="G1105"/>
      <c r="H1105"/>
    </row>
    <row r="1106" spans="2:8" x14ac:dyDescent="0.2">
      <c r="B1106"/>
      <c r="C1106"/>
      <c r="D1106"/>
      <c r="E1106"/>
      <c r="F1106"/>
      <c r="G1106"/>
      <c r="H1106"/>
    </row>
    <row r="1107" spans="2:8" x14ac:dyDescent="0.2">
      <c r="B1107"/>
      <c r="C1107"/>
      <c r="D1107"/>
      <c r="E1107"/>
      <c r="F1107"/>
      <c r="G1107"/>
      <c r="H1107"/>
    </row>
    <row r="1108" spans="2:8" x14ac:dyDescent="0.2">
      <c r="B1108"/>
      <c r="C1108"/>
      <c r="D1108"/>
      <c r="E1108"/>
      <c r="F1108"/>
      <c r="G1108"/>
      <c r="H1108"/>
    </row>
    <row r="1109" spans="2:8" x14ac:dyDescent="0.2">
      <c r="B1109"/>
      <c r="C1109"/>
      <c r="D1109"/>
      <c r="E1109"/>
      <c r="F1109"/>
      <c r="G1109"/>
      <c r="H1109"/>
    </row>
    <row r="1110" spans="2:8" x14ac:dyDescent="0.2">
      <c r="B1110"/>
      <c r="C1110"/>
      <c r="D1110"/>
      <c r="E1110"/>
      <c r="F1110"/>
      <c r="G1110"/>
      <c r="H1110"/>
    </row>
    <row r="1111" spans="2:8" x14ac:dyDescent="0.2">
      <c r="B1111"/>
      <c r="C1111"/>
      <c r="D1111"/>
      <c r="E1111"/>
      <c r="F1111"/>
      <c r="G1111"/>
      <c r="H1111"/>
    </row>
    <row r="1112" spans="2:8" x14ac:dyDescent="0.2">
      <c r="B1112"/>
      <c r="C1112"/>
      <c r="D1112"/>
      <c r="E1112"/>
      <c r="F1112"/>
      <c r="G1112"/>
      <c r="H1112"/>
    </row>
    <row r="1113" spans="2:8" x14ac:dyDescent="0.2">
      <c r="B1113"/>
      <c r="C1113"/>
      <c r="D1113"/>
      <c r="E1113"/>
      <c r="F1113"/>
      <c r="G1113"/>
      <c r="H1113"/>
    </row>
    <row r="1114" spans="2:8" x14ac:dyDescent="0.2">
      <c r="B1114"/>
      <c r="C1114"/>
      <c r="D1114"/>
      <c r="E1114"/>
      <c r="F1114"/>
      <c r="G1114"/>
      <c r="H1114"/>
    </row>
    <row r="1115" spans="2:8" x14ac:dyDescent="0.2">
      <c r="B1115"/>
      <c r="C1115"/>
      <c r="D1115"/>
      <c r="E1115"/>
      <c r="F1115"/>
      <c r="G1115"/>
      <c r="H1115"/>
    </row>
    <row r="1116" spans="2:8" x14ac:dyDescent="0.2">
      <c r="B1116"/>
      <c r="C1116"/>
      <c r="D1116"/>
      <c r="E1116"/>
      <c r="F1116"/>
      <c r="G1116"/>
      <c r="H1116"/>
    </row>
    <row r="1117" spans="2:8" x14ac:dyDescent="0.2">
      <c r="B1117"/>
      <c r="C1117"/>
      <c r="D1117"/>
      <c r="E1117"/>
      <c r="F1117"/>
      <c r="G1117"/>
      <c r="H1117"/>
    </row>
    <row r="1118" spans="2:8" x14ac:dyDescent="0.2">
      <c r="B1118"/>
      <c r="C1118"/>
      <c r="D1118"/>
      <c r="E1118"/>
      <c r="F1118"/>
      <c r="G1118"/>
      <c r="H1118"/>
    </row>
    <row r="1119" spans="2:8" x14ac:dyDescent="0.2">
      <c r="B1119"/>
      <c r="C1119"/>
      <c r="D1119"/>
      <c r="E1119"/>
      <c r="F1119"/>
      <c r="G1119"/>
      <c r="H1119"/>
    </row>
    <row r="1120" spans="2:8" x14ac:dyDescent="0.2">
      <c r="B1120"/>
      <c r="C1120"/>
      <c r="D1120"/>
      <c r="E1120"/>
      <c r="F1120"/>
      <c r="G1120"/>
      <c r="H1120"/>
    </row>
    <row r="1121" spans="2:8" x14ac:dyDescent="0.2">
      <c r="B1121"/>
      <c r="C1121"/>
      <c r="D1121"/>
      <c r="E1121"/>
      <c r="F1121"/>
      <c r="G1121"/>
      <c r="H1121"/>
    </row>
    <row r="1122" spans="2:8" x14ac:dyDescent="0.2">
      <c r="B1122"/>
      <c r="C1122"/>
      <c r="D1122"/>
      <c r="E1122"/>
      <c r="F1122"/>
      <c r="G1122"/>
      <c r="H1122"/>
    </row>
    <row r="1123" spans="2:8" x14ac:dyDescent="0.2">
      <c r="B1123"/>
      <c r="C1123"/>
      <c r="D1123"/>
      <c r="E1123"/>
      <c r="F1123"/>
      <c r="G1123"/>
      <c r="H1123"/>
    </row>
    <row r="1124" spans="2:8" x14ac:dyDescent="0.2">
      <c r="B1124"/>
      <c r="C1124"/>
      <c r="D1124"/>
      <c r="E1124"/>
      <c r="F1124"/>
      <c r="G1124"/>
      <c r="H1124"/>
    </row>
    <row r="1125" spans="2:8" x14ac:dyDescent="0.2">
      <c r="B1125"/>
      <c r="C1125"/>
      <c r="D1125"/>
      <c r="E1125"/>
      <c r="F1125"/>
      <c r="G1125"/>
      <c r="H1125"/>
    </row>
    <row r="1126" spans="2:8" x14ac:dyDescent="0.2">
      <c r="B1126"/>
      <c r="C1126"/>
      <c r="D1126"/>
      <c r="E1126"/>
      <c r="F1126"/>
      <c r="G1126"/>
      <c r="H1126"/>
    </row>
    <row r="1127" spans="2:8" x14ac:dyDescent="0.2">
      <c r="B1127"/>
      <c r="C1127"/>
      <c r="D1127"/>
      <c r="E1127"/>
      <c r="F1127"/>
      <c r="G1127"/>
      <c r="H1127"/>
    </row>
    <row r="1128" spans="2:8" x14ac:dyDescent="0.2">
      <c r="B1128"/>
      <c r="C1128"/>
      <c r="D1128"/>
      <c r="E1128"/>
      <c r="F1128"/>
      <c r="G1128"/>
      <c r="H1128"/>
    </row>
    <row r="1129" spans="2:8" x14ac:dyDescent="0.2">
      <c r="B1129"/>
      <c r="C1129"/>
      <c r="D1129"/>
      <c r="E1129"/>
      <c r="F1129"/>
      <c r="G1129"/>
      <c r="H1129"/>
    </row>
    <row r="1130" spans="2:8" x14ac:dyDescent="0.2">
      <c r="B1130"/>
      <c r="C1130"/>
      <c r="D1130"/>
      <c r="E1130"/>
      <c r="F1130"/>
      <c r="G1130"/>
      <c r="H1130"/>
    </row>
    <row r="1131" spans="2:8" x14ac:dyDescent="0.2">
      <c r="B1131"/>
      <c r="C1131"/>
      <c r="D1131"/>
      <c r="E1131"/>
      <c r="F1131"/>
      <c r="G1131"/>
      <c r="H1131"/>
    </row>
    <row r="1132" spans="2:8" x14ac:dyDescent="0.2">
      <c r="B1132"/>
      <c r="C1132"/>
      <c r="D1132"/>
      <c r="E1132"/>
      <c r="F1132"/>
      <c r="G1132"/>
      <c r="H1132"/>
    </row>
    <row r="1133" spans="2:8" x14ac:dyDescent="0.2">
      <c r="B1133"/>
      <c r="C1133"/>
      <c r="D1133"/>
      <c r="E1133"/>
      <c r="F1133"/>
      <c r="G1133"/>
      <c r="H1133"/>
    </row>
    <row r="1134" spans="2:8" x14ac:dyDescent="0.2">
      <c r="B1134"/>
      <c r="C1134"/>
      <c r="D1134"/>
      <c r="E1134"/>
      <c r="F1134"/>
      <c r="G1134"/>
      <c r="H1134"/>
    </row>
    <row r="1135" spans="2:8" x14ac:dyDescent="0.2">
      <c r="B1135"/>
      <c r="C1135"/>
      <c r="D1135"/>
      <c r="E1135"/>
      <c r="F1135"/>
      <c r="G1135"/>
      <c r="H1135"/>
    </row>
    <row r="1136" spans="2:8" x14ac:dyDescent="0.2">
      <c r="B1136"/>
      <c r="C1136"/>
      <c r="D1136"/>
      <c r="E1136"/>
      <c r="F1136"/>
      <c r="G1136"/>
      <c r="H1136"/>
    </row>
    <row r="1137" spans="2:8" x14ac:dyDescent="0.2">
      <c r="B1137"/>
      <c r="C1137"/>
      <c r="D1137"/>
      <c r="E1137"/>
      <c r="F1137"/>
      <c r="G1137"/>
      <c r="H1137"/>
    </row>
    <row r="1138" spans="2:8" x14ac:dyDescent="0.2">
      <c r="B1138"/>
      <c r="C1138"/>
      <c r="D1138"/>
      <c r="E1138"/>
      <c r="F1138"/>
      <c r="G1138"/>
      <c r="H1138"/>
    </row>
    <row r="1139" spans="2:8" x14ac:dyDescent="0.2">
      <c r="B1139"/>
      <c r="C1139"/>
      <c r="D1139"/>
      <c r="E1139"/>
      <c r="F1139"/>
      <c r="G1139"/>
      <c r="H1139"/>
    </row>
    <row r="1140" spans="2:8" x14ac:dyDescent="0.2">
      <c r="B1140"/>
      <c r="C1140"/>
      <c r="D1140"/>
      <c r="E1140"/>
      <c r="F1140"/>
      <c r="G1140"/>
      <c r="H1140"/>
    </row>
    <row r="1141" spans="2:8" x14ac:dyDescent="0.2">
      <c r="B1141"/>
      <c r="C1141"/>
      <c r="D1141"/>
      <c r="E1141"/>
      <c r="F1141"/>
      <c r="G1141"/>
      <c r="H1141"/>
    </row>
    <row r="1142" spans="2:8" x14ac:dyDescent="0.2">
      <c r="B1142"/>
      <c r="C1142"/>
      <c r="D1142"/>
      <c r="E1142"/>
      <c r="F1142"/>
      <c r="G1142"/>
      <c r="H1142"/>
    </row>
    <row r="1143" spans="2:8" x14ac:dyDescent="0.2">
      <c r="B1143"/>
      <c r="C1143"/>
      <c r="D1143"/>
      <c r="E1143"/>
      <c r="F1143"/>
      <c r="G1143"/>
      <c r="H1143"/>
    </row>
    <row r="1144" spans="2:8" x14ac:dyDescent="0.2">
      <c r="B1144"/>
      <c r="C1144"/>
      <c r="D1144"/>
      <c r="E1144"/>
      <c r="F1144"/>
      <c r="G1144"/>
      <c r="H1144"/>
    </row>
    <row r="1145" spans="2:8" x14ac:dyDescent="0.2">
      <c r="B1145"/>
      <c r="C1145"/>
      <c r="D1145"/>
      <c r="E1145"/>
      <c r="F1145"/>
      <c r="G1145"/>
      <c r="H1145"/>
    </row>
    <row r="1146" spans="2:8" x14ac:dyDescent="0.2">
      <c r="B1146"/>
      <c r="C1146"/>
      <c r="D1146"/>
      <c r="E1146"/>
      <c r="F1146"/>
      <c r="G1146"/>
      <c r="H1146"/>
    </row>
    <row r="1147" spans="2:8" x14ac:dyDescent="0.2">
      <c r="B1147"/>
      <c r="C1147"/>
      <c r="D1147"/>
      <c r="E1147"/>
      <c r="F1147"/>
      <c r="G1147"/>
      <c r="H1147"/>
    </row>
    <row r="1148" spans="2:8" x14ac:dyDescent="0.2">
      <c r="B1148"/>
      <c r="C1148"/>
      <c r="D1148"/>
      <c r="E1148"/>
      <c r="F1148"/>
      <c r="G1148"/>
      <c r="H1148"/>
    </row>
    <row r="1149" spans="2:8" x14ac:dyDescent="0.2">
      <c r="B1149"/>
      <c r="C1149"/>
      <c r="D1149"/>
      <c r="E1149"/>
      <c r="F1149"/>
      <c r="G1149"/>
      <c r="H1149"/>
    </row>
    <row r="1150" spans="2:8" x14ac:dyDescent="0.2">
      <c r="B1150"/>
      <c r="C1150"/>
      <c r="D1150"/>
      <c r="E1150"/>
      <c r="F1150"/>
      <c r="G1150"/>
      <c r="H1150"/>
    </row>
    <row r="1151" spans="2:8" x14ac:dyDescent="0.2">
      <c r="B1151"/>
      <c r="C1151"/>
      <c r="D1151"/>
      <c r="E1151"/>
      <c r="F1151"/>
      <c r="G1151"/>
      <c r="H1151"/>
    </row>
    <row r="1152" spans="2:8" x14ac:dyDescent="0.2">
      <c r="B1152"/>
      <c r="C1152"/>
      <c r="D1152"/>
      <c r="E1152"/>
      <c r="F1152"/>
      <c r="G1152"/>
      <c r="H1152"/>
    </row>
    <row r="1153" spans="2:8" x14ac:dyDescent="0.2">
      <c r="B1153"/>
      <c r="C1153"/>
      <c r="D1153"/>
      <c r="E1153"/>
      <c r="F1153"/>
      <c r="G1153"/>
      <c r="H1153"/>
    </row>
    <row r="1154" spans="2:8" x14ac:dyDescent="0.2">
      <c r="B1154"/>
      <c r="C1154"/>
      <c r="D1154"/>
      <c r="E1154"/>
      <c r="F1154"/>
      <c r="G1154"/>
      <c r="H1154"/>
    </row>
    <row r="1155" spans="2:8" x14ac:dyDescent="0.2">
      <c r="B1155"/>
      <c r="C1155"/>
      <c r="D1155"/>
      <c r="E1155"/>
      <c r="F1155"/>
      <c r="G1155"/>
      <c r="H1155"/>
    </row>
    <row r="1156" spans="2:8" x14ac:dyDescent="0.2">
      <c r="B1156"/>
      <c r="C1156"/>
      <c r="D1156"/>
      <c r="E1156"/>
      <c r="F1156"/>
      <c r="G1156"/>
      <c r="H1156"/>
    </row>
    <row r="1157" spans="2:8" x14ac:dyDescent="0.2">
      <c r="B1157"/>
      <c r="C1157"/>
      <c r="D1157"/>
      <c r="E1157"/>
      <c r="F1157"/>
      <c r="G1157"/>
      <c r="H1157"/>
    </row>
    <row r="1158" spans="2:8" x14ac:dyDescent="0.2">
      <c r="B1158"/>
      <c r="C1158"/>
      <c r="D1158"/>
      <c r="E1158"/>
      <c r="F1158"/>
      <c r="G1158"/>
      <c r="H1158"/>
    </row>
    <row r="1159" spans="2:8" x14ac:dyDescent="0.2">
      <c r="B1159"/>
      <c r="C1159"/>
      <c r="D1159"/>
      <c r="E1159"/>
      <c r="F1159"/>
      <c r="G1159"/>
      <c r="H1159"/>
    </row>
    <row r="1160" spans="2:8" x14ac:dyDescent="0.2">
      <c r="B1160"/>
      <c r="C1160"/>
      <c r="D1160"/>
      <c r="E1160"/>
      <c r="F1160"/>
      <c r="G1160"/>
      <c r="H1160"/>
    </row>
    <row r="1161" spans="2:8" x14ac:dyDescent="0.2">
      <c r="B1161"/>
      <c r="C1161"/>
      <c r="D1161"/>
      <c r="E1161"/>
      <c r="F1161"/>
      <c r="G1161"/>
      <c r="H1161"/>
    </row>
    <row r="1162" spans="2:8" x14ac:dyDescent="0.2">
      <c r="B1162"/>
      <c r="C1162"/>
      <c r="D1162"/>
      <c r="E1162"/>
      <c r="F1162"/>
      <c r="G1162"/>
      <c r="H1162"/>
    </row>
    <row r="1163" spans="2:8" x14ac:dyDescent="0.2">
      <c r="B1163"/>
      <c r="C1163"/>
      <c r="D1163"/>
      <c r="E1163"/>
      <c r="F1163"/>
      <c r="G1163"/>
      <c r="H1163"/>
    </row>
    <row r="1164" spans="2:8" x14ac:dyDescent="0.2">
      <c r="B1164"/>
      <c r="C1164"/>
      <c r="D1164"/>
      <c r="E1164"/>
      <c r="F1164"/>
      <c r="G1164"/>
      <c r="H1164"/>
    </row>
    <row r="1165" spans="2:8" x14ac:dyDescent="0.2">
      <c r="B1165"/>
      <c r="C1165"/>
      <c r="D1165"/>
      <c r="E1165"/>
      <c r="F1165"/>
      <c r="G1165"/>
      <c r="H1165"/>
    </row>
    <row r="1166" spans="2:8" x14ac:dyDescent="0.2">
      <c r="B1166"/>
      <c r="C1166"/>
      <c r="D1166"/>
      <c r="E1166"/>
      <c r="F1166"/>
      <c r="G1166"/>
      <c r="H1166"/>
    </row>
    <row r="1167" spans="2:8" x14ac:dyDescent="0.2">
      <c r="B1167"/>
      <c r="C1167"/>
      <c r="D1167"/>
      <c r="E1167"/>
      <c r="F1167"/>
      <c r="G1167"/>
      <c r="H1167"/>
    </row>
    <row r="1168" spans="2:8" x14ac:dyDescent="0.2">
      <c r="B1168"/>
      <c r="C1168"/>
      <c r="D1168"/>
      <c r="E1168"/>
      <c r="F1168"/>
      <c r="G1168"/>
      <c r="H1168"/>
    </row>
    <row r="1169" spans="2:8" x14ac:dyDescent="0.2">
      <c r="B1169"/>
      <c r="C1169"/>
      <c r="D1169"/>
      <c r="E1169"/>
      <c r="F1169"/>
      <c r="G1169"/>
      <c r="H1169"/>
    </row>
    <row r="1170" spans="2:8" x14ac:dyDescent="0.2">
      <c r="B1170"/>
      <c r="C1170"/>
      <c r="D1170"/>
      <c r="E1170"/>
      <c r="F1170"/>
      <c r="G1170"/>
      <c r="H1170"/>
    </row>
    <row r="1171" spans="2:8" x14ac:dyDescent="0.2">
      <c r="B1171"/>
      <c r="C1171"/>
      <c r="D1171"/>
      <c r="E1171"/>
      <c r="F1171"/>
      <c r="G1171"/>
      <c r="H1171"/>
    </row>
    <row r="1172" spans="2:8" x14ac:dyDescent="0.2">
      <c r="B1172"/>
      <c r="C1172"/>
      <c r="D1172"/>
      <c r="E1172"/>
      <c r="F1172"/>
      <c r="G1172"/>
      <c r="H1172"/>
    </row>
    <row r="1173" spans="2:8" x14ac:dyDescent="0.2">
      <c r="B1173"/>
      <c r="C1173"/>
      <c r="D1173"/>
      <c r="E1173"/>
      <c r="F1173"/>
      <c r="G1173"/>
      <c r="H1173"/>
    </row>
    <row r="1174" spans="2:8" x14ac:dyDescent="0.2">
      <c r="B1174"/>
      <c r="C1174"/>
      <c r="D1174"/>
      <c r="E1174"/>
      <c r="F1174"/>
      <c r="G1174"/>
      <c r="H1174"/>
    </row>
    <row r="1175" spans="2:8" x14ac:dyDescent="0.2">
      <c r="B1175"/>
      <c r="C1175"/>
      <c r="D1175"/>
      <c r="E1175"/>
      <c r="F1175"/>
      <c r="G1175"/>
      <c r="H1175"/>
    </row>
    <row r="1176" spans="2:8" x14ac:dyDescent="0.2">
      <c r="B1176"/>
      <c r="C1176"/>
      <c r="D1176"/>
      <c r="E1176"/>
      <c r="F1176"/>
      <c r="G1176"/>
      <c r="H1176"/>
    </row>
    <row r="1177" spans="2:8" x14ac:dyDescent="0.2">
      <c r="B1177"/>
      <c r="C1177"/>
      <c r="D1177"/>
      <c r="E1177"/>
      <c r="F1177"/>
      <c r="G1177"/>
      <c r="H1177"/>
    </row>
    <row r="1178" spans="2:8" x14ac:dyDescent="0.2">
      <c r="B1178"/>
      <c r="C1178"/>
      <c r="D1178"/>
      <c r="E1178"/>
      <c r="F1178"/>
      <c r="G1178"/>
      <c r="H1178"/>
    </row>
    <row r="1179" spans="2:8" x14ac:dyDescent="0.2">
      <c r="B1179"/>
      <c r="C1179"/>
      <c r="D1179"/>
      <c r="E1179"/>
      <c r="F1179"/>
      <c r="G1179"/>
      <c r="H1179"/>
    </row>
    <row r="1180" spans="2:8" x14ac:dyDescent="0.2">
      <c r="B1180"/>
      <c r="C1180"/>
      <c r="D1180"/>
      <c r="E1180"/>
      <c r="F1180"/>
      <c r="G1180"/>
      <c r="H1180"/>
    </row>
    <row r="1181" spans="2:8" x14ac:dyDescent="0.2">
      <c r="B1181"/>
      <c r="C1181"/>
      <c r="D1181"/>
      <c r="E1181"/>
      <c r="F1181"/>
      <c r="G1181"/>
      <c r="H1181"/>
    </row>
    <row r="1182" spans="2:8" x14ac:dyDescent="0.2">
      <c r="B1182"/>
      <c r="C1182"/>
      <c r="D1182"/>
      <c r="E1182"/>
      <c r="F1182"/>
      <c r="G1182"/>
      <c r="H1182"/>
    </row>
    <row r="1183" spans="2:8" x14ac:dyDescent="0.2">
      <c r="B1183"/>
      <c r="C1183"/>
      <c r="D1183"/>
      <c r="E1183"/>
      <c r="F1183"/>
      <c r="G1183"/>
      <c r="H1183"/>
    </row>
    <row r="1184" spans="2:8" x14ac:dyDescent="0.2">
      <c r="B1184"/>
      <c r="C1184"/>
      <c r="D1184"/>
      <c r="E1184"/>
      <c r="F1184"/>
      <c r="G1184"/>
      <c r="H1184"/>
    </row>
    <row r="1185" spans="2:8" x14ac:dyDescent="0.2">
      <c r="B1185"/>
      <c r="C1185"/>
      <c r="D1185"/>
      <c r="E1185"/>
      <c r="F1185"/>
      <c r="G1185"/>
      <c r="H1185"/>
    </row>
    <row r="1186" spans="2:8" x14ac:dyDescent="0.2">
      <c r="B1186"/>
      <c r="C1186"/>
      <c r="D1186"/>
      <c r="E1186"/>
      <c r="F1186"/>
      <c r="G1186"/>
      <c r="H1186"/>
    </row>
    <row r="1187" spans="2:8" x14ac:dyDescent="0.2">
      <c r="B1187"/>
      <c r="C1187"/>
      <c r="D1187"/>
      <c r="E1187"/>
      <c r="F1187"/>
      <c r="G1187"/>
      <c r="H1187"/>
    </row>
    <row r="1188" spans="2:8" x14ac:dyDescent="0.2">
      <c r="B1188"/>
      <c r="C1188"/>
      <c r="D1188"/>
      <c r="E1188"/>
      <c r="F1188"/>
      <c r="G1188"/>
      <c r="H1188"/>
    </row>
    <row r="1189" spans="2:8" x14ac:dyDescent="0.2">
      <c r="B1189"/>
      <c r="C1189"/>
      <c r="D1189"/>
      <c r="E1189"/>
      <c r="F1189"/>
      <c r="G1189"/>
      <c r="H1189"/>
    </row>
    <row r="1190" spans="2:8" x14ac:dyDescent="0.2">
      <c r="B1190"/>
      <c r="C1190"/>
      <c r="D1190"/>
      <c r="E1190"/>
      <c r="F1190"/>
      <c r="G1190"/>
      <c r="H1190"/>
    </row>
    <row r="1191" spans="2:8" x14ac:dyDescent="0.2">
      <c r="B1191"/>
      <c r="C1191"/>
      <c r="D1191"/>
      <c r="E1191"/>
      <c r="F1191"/>
      <c r="G1191"/>
      <c r="H1191"/>
    </row>
    <row r="1192" spans="2:8" x14ac:dyDescent="0.2">
      <c r="B1192"/>
      <c r="C1192"/>
      <c r="D1192"/>
      <c r="E1192"/>
      <c r="F1192"/>
      <c r="G1192"/>
      <c r="H1192"/>
    </row>
    <row r="1193" spans="2:8" x14ac:dyDescent="0.2">
      <c r="B1193"/>
      <c r="C1193"/>
      <c r="D1193"/>
      <c r="E1193"/>
      <c r="F1193"/>
      <c r="G1193"/>
      <c r="H1193"/>
    </row>
    <row r="1194" spans="2:8" x14ac:dyDescent="0.2">
      <c r="B1194"/>
      <c r="C1194"/>
      <c r="D1194"/>
      <c r="E1194"/>
      <c r="F1194"/>
      <c r="G1194"/>
      <c r="H1194"/>
    </row>
    <row r="1195" spans="2:8" x14ac:dyDescent="0.2">
      <c r="B1195"/>
      <c r="C1195"/>
      <c r="D1195"/>
      <c r="E1195"/>
      <c r="F1195"/>
      <c r="G1195"/>
      <c r="H1195"/>
    </row>
    <row r="1196" spans="2:8" x14ac:dyDescent="0.2">
      <c r="B1196"/>
      <c r="C1196"/>
      <c r="D1196"/>
      <c r="E1196"/>
      <c r="F1196"/>
      <c r="G1196"/>
      <c r="H1196"/>
    </row>
    <row r="1197" spans="2:8" x14ac:dyDescent="0.2">
      <c r="B1197"/>
      <c r="C1197"/>
      <c r="D1197"/>
      <c r="E1197"/>
      <c r="F1197"/>
      <c r="G1197"/>
      <c r="H1197"/>
    </row>
    <row r="1198" spans="2:8" x14ac:dyDescent="0.2">
      <c r="B1198"/>
      <c r="C1198"/>
      <c r="D1198"/>
      <c r="E1198"/>
      <c r="F1198"/>
      <c r="G1198"/>
      <c r="H1198"/>
    </row>
    <row r="1199" spans="2:8" x14ac:dyDescent="0.2">
      <c r="B1199"/>
      <c r="C1199"/>
      <c r="D1199"/>
      <c r="E1199"/>
      <c r="F1199"/>
      <c r="G1199"/>
      <c r="H1199"/>
    </row>
    <row r="1200" spans="2:8" x14ac:dyDescent="0.2">
      <c r="B1200"/>
      <c r="C1200"/>
      <c r="D1200"/>
      <c r="E1200"/>
      <c r="F1200"/>
      <c r="G1200"/>
      <c r="H1200"/>
    </row>
    <row r="1201" spans="2:8" x14ac:dyDescent="0.2">
      <c r="B1201"/>
      <c r="C1201"/>
      <c r="D1201"/>
      <c r="E1201"/>
      <c r="F1201"/>
      <c r="G1201"/>
      <c r="H1201"/>
    </row>
    <row r="1202" spans="2:8" x14ac:dyDescent="0.2">
      <c r="B1202"/>
      <c r="C1202"/>
      <c r="D1202"/>
      <c r="E1202"/>
      <c r="F1202"/>
      <c r="G1202"/>
      <c r="H1202"/>
    </row>
    <row r="1203" spans="2:8" x14ac:dyDescent="0.2">
      <c r="B1203"/>
      <c r="C1203"/>
      <c r="D1203"/>
      <c r="E1203"/>
      <c r="F1203"/>
      <c r="G1203"/>
      <c r="H1203"/>
    </row>
    <row r="1204" spans="2:8" x14ac:dyDescent="0.2">
      <c r="B1204"/>
      <c r="C1204"/>
      <c r="D1204"/>
      <c r="E1204"/>
      <c r="F1204"/>
      <c r="G1204"/>
      <c r="H1204"/>
    </row>
    <row r="1205" spans="2:8" x14ac:dyDescent="0.2">
      <c r="B1205"/>
      <c r="C1205"/>
      <c r="D1205"/>
      <c r="E1205"/>
      <c r="F1205"/>
      <c r="G1205"/>
      <c r="H1205"/>
    </row>
    <row r="1206" spans="2:8" x14ac:dyDescent="0.2">
      <c r="B1206"/>
      <c r="C1206"/>
      <c r="D1206"/>
      <c r="E1206"/>
      <c r="F1206"/>
      <c r="G1206"/>
      <c r="H1206"/>
    </row>
    <row r="1207" spans="2:8" x14ac:dyDescent="0.2">
      <c r="B1207"/>
      <c r="C1207"/>
      <c r="D1207"/>
      <c r="E1207"/>
      <c r="F1207"/>
      <c r="G1207"/>
      <c r="H1207"/>
    </row>
    <row r="1208" spans="2:8" x14ac:dyDescent="0.2">
      <c r="B1208"/>
      <c r="C1208"/>
      <c r="D1208"/>
      <c r="E1208"/>
      <c r="F1208"/>
      <c r="G1208"/>
      <c r="H1208"/>
    </row>
    <row r="1209" spans="2:8" x14ac:dyDescent="0.2">
      <c r="B1209"/>
      <c r="C1209"/>
      <c r="D1209"/>
      <c r="E1209"/>
      <c r="F1209"/>
      <c r="G1209"/>
      <c r="H1209"/>
    </row>
    <row r="1210" spans="2:8" x14ac:dyDescent="0.2">
      <c r="B1210"/>
      <c r="C1210"/>
      <c r="D1210"/>
      <c r="E1210"/>
      <c r="F1210"/>
      <c r="G1210"/>
      <c r="H1210"/>
    </row>
    <row r="1211" spans="2:8" x14ac:dyDescent="0.2">
      <c r="B1211"/>
      <c r="C1211"/>
      <c r="D1211"/>
      <c r="E1211"/>
      <c r="F1211"/>
      <c r="G1211"/>
      <c r="H1211"/>
    </row>
    <row r="1212" spans="2:8" x14ac:dyDescent="0.2">
      <c r="B1212"/>
      <c r="C1212"/>
      <c r="D1212"/>
      <c r="E1212"/>
      <c r="F1212"/>
      <c r="G1212"/>
      <c r="H1212"/>
    </row>
    <row r="1213" spans="2:8" x14ac:dyDescent="0.2">
      <c r="B1213"/>
      <c r="C1213"/>
      <c r="D1213"/>
      <c r="E1213"/>
      <c r="F1213"/>
      <c r="G1213"/>
      <c r="H1213"/>
    </row>
    <row r="1214" spans="2:8" x14ac:dyDescent="0.2">
      <c r="B1214"/>
      <c r="C1214"/>
      <c r="D1214"/>
      <c r="E1214"/>
      <c r="F1214"/>
      <c r="G1214"/>
      <c r="H1214"/>
    </row>
    <row r="1215" spans="2:8" x14ac:dyDescent="0.2">
      <c r="B1215"/>
      <c r="C1215"/>
      <c r="D1215"/>
      <c r="E1215"/>
      <c r="F1215"/>
      <c r="G1215"/>
      <c r="H1215"/>
    </row>
    <row r="1216" spans="2:8" x14ac:dyDescent="0.2">
      <c r="B1216"/>
      <c r="C1216"/>
      <c r="D1216"/>
      <c r="E1216"/>
      <c r="F1216"/>
      <c r="G1216"/>
      <c r="H1216"/>
    </row>
    <row r="1217" spans="2:8" x14ac:dyDescent="0.2">
      <c r="B1217"/>
      <c r="C1217"/>
      <c r="D1217"/>
      <c r="E1217"/>
      <c r="F1217"/>
      <c r="G1217"/>
      <c r="H1217"/>
    </row>
    <row r="1218" spans="2:8" x14ac:dyDescent="0.2">
      <c r="B1218"/>
      <c r="C1218"/>
      <c r="D1218"/>
      <c r="E1218"/>
      <c r="F1218"/>
      <c r="G1218"/>
      <c r="H1218"/>
    </row>
    <row r="1219" spans="2:8" x14ac:dyDescent="0.2">
      <c r="B1219"/>
      <c r="C1219"/>
      <c r="D1219"/>
      <c r="E1219"/>
      <c r="F1219"/>
      <c r="G1219"/>
      <c r="H1219"/>
    </row>
    <row r="1220" spans="2:8" x14ac:dyDescent="0.2">
      <c r="B1220"/>
      <c r="C1220"/>
      <c r="D1220"/>
      <c r="E1220"/>
      <c r="F1220"/>
      <c r="G1220"/>
      <c r="H1220"/>
    </row>
    <row r="1221" spans="2:8" x14ac:dyDescent="0.2">
      <c r="B1221"/>
      <c r="C1221"/>
      <c r="D1221"/>
      <c r="E1221"/>
      <c r="F1221"/>
      <c r="G1221"/>
      <c r="H1221"/>
    </row>
    <row r="1222" spans="2:8" x14ac:dyDescent="0.2">
      <c r="B1222"/>
      <c r="C1222"/>
      <c r="D1222"/>
      <c r="E1222"/>
      <c r="F1222"/>
      <c r="G1222"/>
      <c r="H1222"/>
    </row>
    <row r="1223" spans="2:8" x14ac:dyDescent="0.2">
      <c r="B1223"/>
      <c r="C1223"/>
      <c r="D1223"/>
      <c r="E1223"/>
      <c r="F1223"/>
      <c r="G1223"/>
      <c r="H1223"/>
    </row>
    <row r="1224" spans="2:8" x14ac:dyDescent="0.2">
      <c r="B1224"/>
      <c r="C1224"/>
      <c r="D1224"/>
      <c r="E1224"/>
      <c r="F1224"/>
      <c r="G1224"/>
      <c r="H1224"/>
    </row>
    <row r="1225" spans="2:8" x14ac:dyDescent="0.2">
      <c r="B1225"/>
      <c r="C1225"/>
      <c r="D1225"/>
      <c r="E1225"/>
      <c r="F1225"/>
      <c r="G1225"/>
      <c r="H1225"/>
    </row>
    <row r="1226" spans="2:8" x14ac:dyDescent="0.2">
      <c r="B1226"/>
      <c r="C1226"/>
      <c r="D1226"/>
      <c r="E1226"/>
      <c r="F1226"/>
      <c r="G1226"/>
      <c r="H1226"/>
    </row>
    <row r="1227" spans="2:8" x14ac:dyDescent="0.2">
      <c r="B1227"/>
      <c r="C1227"/>
      <c r="D1227"/>
      <c r="E1227"/>
      <c r="F1227"/>
      <c r="G1227"/>
      <c r="H1227"/>
    </row>
    <row r="1228" spans="2:8" x14ac:dyDescent="0.2">
      <c r="B1228"/>
      <c r="C1228"/>
      <c r="D1228"/>
      <c r="E1228"/>
      <c r="F1228"/>
      <c r="G1228"/>
      <c r="H1228"/>
    </row>
    <row r="1229" spans="2:8" x14ac:dyDescent="0.2">
      <c r="B1229"/>
      <c r="C1229"/>
      <c r="D1229"/>
      <c r="E1229"/>
      <c r="F1229"/>
      <c r="G1229"/>
      <c r="H1229"/>
    </row>
    <row r="1230" spans="2:8" x14ac:dyDescent="0.2">
      <c r="B1230"/>
      <c r="C1230"/>
      <c r="D1230"/>
      <c r="E1230"/>
      <c r="F1230"/>
      <c r="G1230"/>
      <c r="H1230"/>
    </row>
    <row r="1231" spans="2:8" x14ac:dyDescent="0.2">
      <c r="B1231"/>
      <c r="C1231"/>
      <c r="D1231"/>
      <c r="E1231"/>
      <c r="F1231"/>
      <c r="G1231"/>
      <c r="H1231"/>
    </row>
    <row r="1232" spans="2:8" x14ac:dyDescent="0.2">
      <c r="B1232"/>
      <c r="C1232"/>
      <c r="D1232"/>
      <c r="E1232"/>
      <c r="F1232"/>
      <c r="G1232"/>
      <c r="H1232"/>
    </row>
    <row r="1233" spans="2:8" x14ac:dyDescent="0.2">
      <c r="B1233"/>
      <c r="C1233"/>
      <c r="D1233"/>
      <c r="E1233"/>
      <c r="F1233"/>
      <c r="G1233"/>
      <c r="H1233"/>
    </row>
    <row r="1234" spans="2:8" x14ac:dyDescent="0.2">
      <c r="B1234"/>
      <c r="C1234"/>
      <c r="D1234"/>
      <c r="E1234"/>
      <c r="F1234"/>
      <c r="G1234"/>
      <c r="H1234"/>
    </row>
    <row r="1235" spans="2:8" x14ac:dyDescent="0.2">
      <c r="B1235"/>
      <c r="C1235"/>
      <c r="D1235"/>
      <c r="E1235"/>
      <c r="F1235"/>
      <c r="G1235"/>
      <c r="H1235"/>
    </row>
    <row r="1236" spans="2:8" x14ac:dyDescent="0.2">
      <c r="B1236"/>
      <c r="C1236"/>
      <c r="D1236"/>
      <c r="E1236"/>
      <c r="F1236"/>
      <c r="G1236"/>
      <c r="H1236"/>
    </row>
    <row r="1237" spans="2:8" x14ac:dyDescent="0.2">
      <c r="B1237"/>
      <c r="C1237"/>
      <c r="D1237"/>
      <c r="E1237"/>
      <c r="F1237"/>
      <c r="G1237"/>
      <c r="H1237"/>
    </row>
    <row r="1238" spans="2:8" x14ac:dyDescent="0.2">
      <c r="B1238"/>
      <c r="C1238"/>
      <c r="D1238"/>
      <c r="E1238"/>
      <c r="F1238"/>
      <c r="G1238"/>
      <c r="H1238"/>
    </row>
    <row r="1239" spans="2:8" x14ac:dyDescent="0.2">
      <c r="B1239"/>
      <c r="C1239"/>
      <c r="D1239"/>
      <c r="E1239"/>
      <c r="F1239"/>
      <c r="G1239"/>
      <c r="H1239"/>
    </row>
    <row r="1240" spans="2:8" x14ac:dyDescent="0.2">
      <c r="B1240"/>
      <c r="C1240"/>
      <c r="D1240"/>
      <c r="E1240"/>
      <c r="F1240"/>
      <c r="G1240"/>
      <c r="H1240"/>
    </row>
    <row r="1241" spans="2:8" x14ac:dyDescent="0.2">
      <c r="B1241"/>
      <c r="C1241"/>
      <c r="D1241"/>
      <c r="E1241"/>
      <c r="F1241"/>
      <c r="G1241"/>
      <c r="H1241"/>
    </row>
    <row r="1242" spans="2:8" x14ac:dyDescent="0.2">
      <c r="B1242"/>
      <c r="C1242"/>
      <c r="D1242"/>
      <c r="E1242"/>
      <c r="F1242"/>
      <c r="G1242"/>
      <c r="H1242"/>
    </row>
    <row r="1243" spans="2:8" x14ac:dyDescent="0.2">
      <c r="B1243"/>
      <c r="C1243"/>
      <c r="D1243"/>
      <c r="E1243"/>
      <c r="F1243"/>
      <c r="G1243"/>
      <c r="H1243"/>
    </row>
    <row r="1244" spans="2:8" x14ac:dyDescent="0.2">
      <c r="B1244"/>
      <c r="C1244"/>
      <c r="D1244"/>
      <c r="E1244"/>
      <c r="F1244"/>
      <c r="G1244"/>
      <c r="H1244"/>
    </row>
    <row r="1245" spans="2:8" x14ac:dyDescent="0.2">
      <c r="B1245"/>
      <c r="C1245"/>
      <c r="D1245"/>
      <c r="E1245"/>
      <c r="F1245"/>
      <c r="G1245"/>
      <c r="H1245"/>
    </row>
    <row r="1246" spans="2:8" x14ac:dyDescent="0.2">
      <c r="B1246"/>
      <c r="C1246"/>
      <c r="D1246"/>
      <c r="E1246"/>
      <c r="F1246"/>
      <c r="G1246"/>
      <c r="H1246"/>
    </row>
    <row r="1247" spans="2:8" x14ac:dyDescent="0.2">
      <c r="B1247"/>
      <c r="C1247"/>
      <c r="D1247"/>
      <c r="E1247"/>
      <c r="F1247"/>
      <c r="G1247"/>
      <c r="H1247"/>
    </row>
    <row r="1248" spans="2:8" x14ac:dyDescent="0.2">
      <c r="B1248"/>
      <c r="C1248"/>
      <c r="D1248"/>
      <c r="E1248"/>
      <c r="F1248"/>
      <c r="G1248"/>
      <c r="H1248"/>
    </row>
    <row r="1249" spans="2:8" x14ac:dyDescent="0.2">
      <c r="B1249"/>
      <c r="C1249"/>
      <c r="D1249"/>
      <c r="E1249"/>
      <c r="F1249"/>
      <c r="G1249"/>
      <c r="H1249"/>
    </row>
    <row r="1250" spans="2:8" x14ac:dyDescent="0.2">
      <c r="B1250"/>
      <c r="C1250"/>
      <c r="D1250"/>
      <c r="E1250"/>
      <c r="F1250"/>
      <c r="G1250"/>
      <c r="H1250"/>
    </row>
    <row r="1251" spans="2:8" x14ac:dyDescent="0.2">
      <c r="B1251"/>
      <c r="C1251"/>
      <c r="D1251"/>
      <c r="E1251"/>
      <c r="F1251"/>
      <c r="G1251"/>
      <c r="H1251"/>
    </row>
    <row r="1252" spans="2:8" x14ac:dyDescent="0.2">
      <c r="B1252"/>
      <c r="C1252"/>
      <c r="D1252"/>
      <c r="E1252"/>
      <c r="F1252"/>
      <c r="G1252"/>
      <c r="H1252"/>
    </row>
    <row r="1253" spans="2:8" x14ac:dyDescent="0.2">
      <c r="B1253"/>
      <c r="C1253"/>
      <c r="D1253"/>
      <c r="E1253"/>
      <c r="F1253"/>
      <c r="G1253"/>
      <c r="H1253"/>
    </row>
    <row r="1254" spans="2:8" x14ac:dyDescent="0.2">
      <c r="B1254"/>
      <c r="C1254"/>
      <c r="D1254"/>
      <c r="E1254"/>
      <c r="F1254"/>
      <c r="G1254"/>
      <c r="H1254"/>
    </row>
    <row r="1255" spans="2:8" x14ac:dyDescent="0.2">
      <c r="B1255"/>
      <c r="C1255"/>
      <c r="D1255"/>
      <c r="E1255"/>
      <c r="F1255"/>
      <c r="G1255"/>
      <c r="H1255"/>
    </row>
    <row r="1256" spans="2:8" x14ac:dyDescent="0.2">
      <c r="B1256"/>
      <c r="C1256"/>
      <c r="D1256"/>
      <c r="E1256"/>
      <c r="F1256"/>
      <c r="G1256"/>
      <c r="H1256"/>
    </row>
    <row r="1257" spans="2:8" x14ac:dyDescent="0.2">
      <c r="B1257"/>
      <c r="C1257"/>
      <c r="D1257"/>
      <c r="E1257"/>
      <c r="F1257"/>
      <c r="G1257"/>
      <c r="H1257"/>
    </row>
    <row r="1258" spans="2:8" x14ac:dyDescent="0.2">
      <c r="B1258"/>
      <c r="C1258"/>
      <c r="D1258"/>
      <c r="E1258"/>
      <c r="F1258"/>
      <c r="G1258"/>
      <c r="H1258"/>
    </row>
    <row r="1259" spans="2:8" x14ac:dyDescent="0.2">
      <c r="B1259"/>
      <c r="C1259"/>
      <c r="D1259"/>
      <c r="E1259"/>
      <c r="F1259"/>
      <c r="G1259"/>
      <c r="H1259"/>
    </row>
    <row r="1260" spans="2:8" x14ac:dyDescent="0.2">
      <c r="B1260"/>
      <c r="C1260"/>
      <c r="D1260"/>
      <c r="E1260"/>
      <c r="F1260"/>
      <c r="G1260"/>
      <c r="H1260"/>
    </row>
    <row r="1261" spans="2:8" x14ac:dyDescent="0.2">
      <c r="B1261"/>
      <c r="C1261"/>
      <c r="D1261"/>
      <c r="E1261"/>
      <c r="F1261"/>
      <c r="G1261"/>
      <c r="H1261"/>
    </row>
    <row r="1262" spans="2:8" x14ac:dyDescent="0.2">
      <c r="B1262"/>
      <c r="C1262"/>
      <c r="D1262"/>
      <c r="E1262"/>
      <c r="F1262"/>
      <c r="G1262"/>
      <c r="H1262"/>
    </row>
    <row r="1263" spans="2:8" x14ac:dyDescent="0.2">
      <c r="B1263"/>
      <c r="C1263"/>
      <c r="D1263"/>
      <c r="E1263"/>
      <c r="F1263"/>
      <c r="G1263"/>
      <c r="H1263"/>
    </row>
    <row r="1264" spans="2:8" x14ac:dyDescent="0.2">
      <c r="B1264"/>
      <c r="C1264"/>
      <c r="D1264"/>
      <c r="E1264"/>
      <c r="F1264"/>
      <c r="G1264"/>
      <c r="H1264"/>
    </row>
    <row r="1265" spans="2:8" x14ac:dyDescent="0.2">
      <c r="B1265"/>
      <c r="C1265"/>
      <c r="D1265"/>
      <c r="E1265"/>
      <c r="F1265"/>
      <c r="G1265"/>
      <c r="H1265"/>
    </row>
    <row r="1266" spans="2:8" x14ac:dyDescent="0.2">
      <c r="B1266"/>
      <c r="C1266"/>
      <c r="D1266"/>
      <c r="E1266"/>
      <c r="F1266"/>
      <c r="G1266"/>
      <c r="H1266"/>
    </row>
    <row r="1267" spans="2:8" x14ac:dyDescent="0.2">
      <c r="B1267"/>
      <c r="C1267"/>
      <c r="D1267"/>
      <c r="E1267"/>
      <c r="F1267"/>
      <c r="G1267"/>
      <c r="H1267"/>
    </row>
    <row r="1268" spans="2:8" x14ac:dyDescent="0.2">
      <c r="B1268"/>
      <c r="C1268"/>
      <c r="D1268"/>
      <c r="E1268"/>
      <c r="F1268"/>
      <c r="G1268"/>
      <c r="H1268"/>
    </row>
    <row r="1269" spans="2:8" x14ac:dyDescent="0.2">
      <c r="B1269"/>
      <c r="C1269"/>
      <c r="D1269"/>
      <c r="E1269"/>
      <c r="F1269"/>
      <c r="G1269"/>
      <c r="H1269"/>
    </row>
    <row r="1270" spans="2:8" x14ac:dyDescent="0.2">
      <c r="B1270"/>
      <c r="C1270"/>
      <c r="D1270"/>
      <c r="E1270"/>
      <c r="F1270"/>
      <c r="G1270"/>
      <c r="H1270"/>
    </row>
    <row r="1271" spans="2:8" x14ac:dyDescent="0.2">
      <c r="B1271"/>
      <c r="C1271"/>
      <c r="D1271"/>
      <c r="E1271"/>
      <c r="F1271"/>
      <c r="G1271"/>
      <c r="H1271"/>
    </row>
    <row r="1272" spans="2:8" x14ac:dyDescent="0.2">
      <c r="B1272"/>
      <c r="C1272"/>
      <c r="D1272"/>
      <c r="E1272"/>
      <c r="F1272"/>
      <c r="G1272"/>
      <c r="H1272"/>
    </row>
    <row r="1273" spans="2:8" x14ac:dyDescent="0.2">
      <c r="B1273"/>
      <c r="C1273"/>
      <c r="D1273"/>
      <c r="E1273"/>
      <c r="F1273"/>
      <c r="G1273"/>
      <c r="H1273"/>
    </row>
    <row r="1274" spans="2:8" x14ac:dyDescent="0.2">
      <c r="B1274"/>
      <c r="C1274"/>
      <c r="D1274"/>
      <c r="E1274"/>
      <c r="F1274"/>
      <c r="G1274"/>
      <c r="H1274"/>
    </row>
    <row r="1275" spans="2:8" x14ac:dyDescent="0.2">
      <c r="B1275"/>
      <c r="C1275"/>
      <c r="D1275"/>
      <c r="E1275"/>
      <c r="F1275"/>
      <c r="G1275"/>
      <c r="H1275"/>
    </row>
    <row r="1276" spans="2:8" x14ac:dyDescent="0.2">
      <c r="B1276"/>
      <c r="C1276"/>
      <c r="D1276"/>
      <c r="E1276"/>
      <c r="F1276"/>
      <c r="G1276"/>
      <c r="H1276"/>
    </row>
    <row r="1277" spans="2:8" x14ac:dyDescent="0.2">
      <c r="B1277"/>
      <c r="C1277"/>
      <c r="D1277"/>
      <c r="E1277"/>
      <c r="F1277"/>
      <c r="G1277"/>
      <c r="H1277"/>
    </row>
    <row r="1278" spans="2:8" x14ac:dyDescent="0.2">
      <c r="B1278"/>
      <c r="C1278"/>
      <c r="D1278"/>
      <c r="E1278"/>
      <c r="F1278"/>
      <c r="G1278"/>
      <c r="H1278"/>
    </row>
    <row r="1279" spans="2:8" x14ac:dyDescent="0.2">
      <c r="B1279"/>
      <c r="C1279"/>
      <c r="D1279"/>
      <c r="E1279"/>
      <c r="F1279"/>
      <c r="G1279"/>
      <c r="H1279"/>
    </row>
    <row r="1280" spans="2:8" x14ac:dyDescent="0.2">
      <c r="B1280"/>
      <c r="C1280"/>
      <c r="D1280"/>
      <c r="E1280"/>
      <c r="F1280"/>
      <c r="G1280"/>
      <c r="H1280"/>
    </row>
    <row r="1281" spans="2:8" x14ac:dyDescent="0.2">
      <c r="B1281"/>
      <c r="C1281"/>
      <c r="D1281"/>
      <c r="E1281"/>
      <c r="F1281"/>
      <c r="G1281"/>
      <c r="H1281"/>
    </row>
    <row r="1282" spans="2:8" x14ac:dyDescent="0.2">
      <c r="B1282"/>
      <c r="C1282"/>
      <c r="D1282"/>
      <c r="E1282"/>
      <c r="F1282"/>
      <c r="G1282"/>
      <c r="H1282"/>
    </row>
    <row r="1283" spans="2:8" x14ac:dyDescent="0.2">
      <c r="B1283"/>
      <c r="C1283"/>
      <c r="D1283"/>
      <c r="E1283"/>
      <c r="F1283"/>
      <c r="G1283"/>
      <c r="H1283"/>
    </row>
    <row r="1284" spans="2:8" x14ac:dyDescent="0.2">
      <c r="B1284"/>
      <c r="C1284"/>
      <c r="D1284"/>
      <c r="E1284"/>
      <c r="F1284"/>
      <c r="G1284"/>
      <c r="H1284"/>
    </row>
    <row r="1285" spans="2:8" x14ac:dyDescent="0.2">
      <c r="B1285"/>
      <c r="C1285"/>
      <c r="D1285"/>
      <c r="E1285"/>
      <c r="F1285"/>
      <c r="G1285"/>
      <c r="H1285"/>
    </row>
    <row r="1286" spans="2:8" x14ac:dyDescent="0.2">
      <c r="B1286"/>
      <c r="C1286"/>
      <c r="D1286"/>
      <c r="E1286"/>
      <c r="F1286"/>
      <c r="G1286"/>
      <c r="H1286"/>
    </row>
    <row r="1287" spans="2:8" x14ac:dyDescent="0.2">
      <c r="B1287"/>
      <c r="C1287"/>
      <c r="D1287"/>
      <c r="E1287"/>
      <c r="F1287"/>
      <c r="G1287"/>
      <c r="H1287"/>
    </row>
    <row r="1288" spans="2:8" x14ac:dyDescent="0.2">
      <c r="B1288"/>
      <c r="C1288"/>
      <c r="D1288"/>
      <c r="E1288"/>
      <c r="F1288"/>
      <c r="G1288"/>
      <c r="H1288"/>
    </row>
    <row r="1289" spans="2:8" x14ac:dyDescent="0.2">
      <c r="B1289"/>
      <c r="C1289"/>
      <c r="D1289"/>
      <c r="E1289"/>
      <c r="F1289"/>
      <c r="G1289"/>
      <c r="H1289"/>
    </row>
    <row r="1290" spans="2:8" x14ac:dyDescent="0.2">
      <c r="B1290"/>
      <c r="C1290"/>
      <c r="D1290"/>
      <c r="E1290"/>
      <c r="F1290"/>
      <c r="G1290"/>
      <c r="H1290"/>
    </row>
    <row r="1291" spans="2:8" x14ac:dyDescent="0.2">
      <c r="B1291"/>
      <c r="C1291"/>
      <c r="D1291"/>
      <c r="E1291"/>
      <c r="F1291"/>
      <c r="G1291"/>
      <c r="H1291"/>
    </row>
    <row r="1292" spans="2:8" x14ac:dyDescent="0.2">
      <c r="B1292"/>
      <c r="C1292"/>
      <c r="D1292"/>
      <c r="E1292"/>
      <c r="F1292"/>
      <c r="G1292"/>
      <c r="H1292"/>
    </row>
    <row r="1293" spans="2:8" x14ac:dyDescent="0.2">
      <c r="B1293"/>
      <c r="C1293"/>
      <c r="D1293"/>
      <c r="E1293"/>
      <c r="F1293"/>
      <c r="G1293"/>
      <c r="H1293"/>
    </row>
    <row r="1294" spans="2:8" x14ac:dyDescent="0.2">
      <c r="B1294"/>
      <c r="C1294"/>
      <c r="D1294"/>
      <c r="E1294"/>
      <c r="F1294"/>
      <c r="G1294"/>
      <c r="H1294"/>
    </row>
    <row r="1295" spans="2:8" x14ac:dyDescent="0.2">
      <c r="B1295"/>
      <c r="C1295"/>
      <c r="D1295"/>
      <c r="E1295"/>
      <c r="F1295"/>
      <c r="G1295"/>
      <c r="H1295"/>
    </row>
    <row r="1296" spans="2:8" x14ac:dyDescent="0.2">
      <c r="B1296"/>
      <c r="C1296"/>
      <c r="D1296"/>
      <c r="E1296"/>
      <c r="F1296"/>
      <c r="G1296"/>
      <c r="H1296"/>
    </row>
    <row r="1297" spans="2:8" x14ac:dyDescent="0.2">
      <c r="B1297"/>
      <c r="C1297"/>
      <c r="D1297"/>
      <c r="E1297"/>
      <c r="F1297"/>
      <c r="G1297"/>
      <c r="H1297"/>
    </row>
    <row r="1298" spans="2:8" x14ac:dyDescent="0.2">
      <c r="B1298"/>
      <c r="C1298"/>
      <c r="D1298"/>
      <c r="E1298"/>
      <c r="F1298"/>
      <c r="G1298"/>
      <c r="H1298"/>
    </row>
    <row r="1299" spans="2:8" x14ac:dyDescent="0.2">
      <c r="B1299"/>
      <c r="C1299"/>
      <c r="D1299"/>
      <c r="E1299"/>
      <c r="F1299"/>
      <c r="G1299"/>
      <c r="H1299"/>
    </row>
    <row r="1300" spans="2:8" x14ac:dyDescent="0.2">
      <c r="B1300"/>
      <c r="C1300"/>
      <c r="D1300"/>
      <c r="E1300"/>
      <c r="F1300"/>
      <c r="G1300"/>
      <c r="H1300"/>
    </row>
    <row r="1301" spans="2:8" x14ac:dyDescent="0.2">
      <c r="B1301"/>
      <c r="C1301"/>
      <c r="D1301"/>
      <c r="E1301"/>
      <c r="F1301"/>
      <c r="G1301"/>
      <c r="H1301"/>
    </row>
    <row r="1302" spans="2:8" x14ac:dyDescent="0.2">
      <c r="B1302"/>
      <c r="C1302"/>
      <c r="D1302"/>
      <c r="E1302"/>
      <c r="F1302"/>
      <c r="G1302"/>
      <c r="H1302"/>
    </row>
    <row r="1303" spans="2:8" x14ac:dyDescent="0.2">
      <c r="B1303"/>
      <c r="C1303"/>
      <c r="D1303"/>
      <c r="E1303"/>
      <c r="F1303"/>
      <c r="G1303"/>
      <c r="H1303"/>
    </row>
    <row r="1304" spans="2:8" x14ac:dyDescent="0.2">
      <c r="B1304"/>
      <c r="C1304"/>
      <c r="D1304"/>
      <c r="E1304"/>
      <c r="F1304"/>
      <c r="G1304"/>
      <c r="H1304"/>
    </row>
    <row r="1305" spans="2:8" x14ac:dyDescent="0.2">
      <c r="B1305"/>
      <c r="C1305"/>
      <c r="D1305"/>
      <c r="E1305"/>
      <c r="F1305"/>
      <c r="G1305"/>
      <c r="H1305"/>
    </row>
    <row r="1306" spans="2:8" x14ac:dyDescent="0.2">
      <c r="B1306"/>
      <c r="C1306"/>
      <c r="D1306"/>
      <c r="E1306"/>
      <c r="F1306"/>
      <c r="G1306"/>
      <c r="H1306"/>
    </row>
    <row r="1307" spans="2:8" x14ac:dyDescent="0.2">
      <c r="B1307"/>
      <c r="C1307"/>
      <c r="D1307"/>
      <c r="E1307"/>
      <c r="F1307"/>
      <c r="G1307"/>
      <c r="H1307"/>
    </row>
    <row r="1308" spans="2:8" x14ac:dyDescent="0.2">
      <c r="B1308"/>
      <c r="C1308"/>
      <c r="D1308"/>
      <c r="E1308"/>
      <c r="F1308"/>
      <c r="G1308"/>
      <c r="H1308"/>
    </row>
    <row r="1309" spans="2:8" x14ac:dyDescent="0.2">
      <c r="B1309"/>
      <c r="C1309"/>
      <c r="D1309"/>
      <c r="E1309"/>
      <c r="F1309"/>
      <c r="G1309"/>
      <c r="H1309"/>
    </row>
    <row r="1310" spans="2:8" x14ac:dyDescent="0.2">
      <c r="B1310"/>
      <c r="C1310"/>
      <c r="D1310"/>
      <c r="E1310"/>
      <c r="F1310"/>
      <c r="G1310"/>
      <c r="H1310"/>
    </row>
    <row r="1311" spans="2:8" x14ac:dyDescent="0.2">
      <c r="B1311"/>
      <c r="C1311"/>
      <c r="D1311"/>
      <c r="E1311"/>
      <c r="F1311"/>
      <c r="G1311"/>
      <c r="H1311"/>
    </row>
    <row r="1312" spans="2:8" x14ac:dyDescent="0.2">
      <c r="B1312"/>
      <c r="C1312"/>
      <c r="D1312"/>
      <c r="E1312"/>
      <c r="F1312"/>
      <c r="G1312"/>
      <c r="H1312"/>
    </row>
    <row r="1313" spans="2:8" x14ac:dyDescent="0.2">
      <c r="B1313"/>
      <c r="C1313"/>
      <c r="D1313"/>
      <c r="E1313"/>
      <c r="F1313"/>
      <c r="G1313"/>
      <c r="H1313"/>
    </row>
    <row r="1314" spans="2:8" x14ac:dyDescent="0.2">
      <c r="B1314"/>
      <c r="C1314"/>
      <c r="D1314"/>
      <c r="E1314"/>
      <c r="F1314"/>
      <c r="G1314"/>
      <c r="H1314"/>
    </row>
    <row r="1315" spans="2:8" x14ac:dyDescent="0.2">
      <c r="B1315"/>
      <c r="C1315"/>
      <c r="D1315"/>
      <c r="E1315"/>
      <c r="F1315"/>
      <c r="G1315"/>
      <c r="H1315"/>
    </row>
    <row r="1316" spans="2:8" x14ac:dyDescent="0.2">
      <c r="B1316"/>
      <c r="C1316"/>
      <c r="D1316"/>
      <c r="E1316"/>
      <c r="F1316"/>
      <c r="G1316"/>
      <c r="H1316"/>
    </row>
    <row r="1317" spans="2:8" x14ac:dyDescent="0.2">
      <c r="B1317"/>
      <c r="C1317"/>
      <c r="D1317"/>
      <c r="E1317"/>
      <c r="F1317"/>
      <c r="G1317"/>
      <c r="H1317"/>
    </row>
    <row r="1318" spans="2:8" x14ac:dyDescent="0.2">
      <c r="B1318"/>
      <c r="C1318"/>
      <c r="D1318"/>
      <c r="E1318"/>
      <c r="F1318"/>
      <c r="G1318"/>
      <c r="H1318"/>
    </row>
    <row r="1319" spans="2:8" x14ac:dyDescent="0.2">
      <c r="B1319"/>
      <c r="C1319"/>
      <c r="D1319"/>
      <c r="E1319"/>
      <c r="F1319"/>
      <c r="G1319"/>
      <c r="H1319"/>
    </row>
    <row r="1320" spans="2:8" x14ac:dyDescent="0.2">
      <c r="B1320"/>
      <c r="C1320"/>
      <c r="D1320"/>
      <c r="E1320"/>
      <c r="F1320"/>
      <c r="G1320"/>
      <c r="H1320"/>
    </row>
    <row r="1321" spans="2:8" x14ac:dyDescent="0.2">
      <c r="B1321"/>
      <c r="C1321"/>
      <c r="D1321"/>
      <c r="E1321"/>
      <c r="F1321"/>
      <c r="G1321"/>
      <c r="H1321"/>
    </row>
    <row r="1322" spans="2:8" x14ac:dyDescent="0.2">
      <c r="B1322"/>
      <c r="C1322"/>
      <c r="D1322"/>
      <c r="E1322"/>
      <c r="F1322"/>
      <c r="G1322"/>
      <c r="H1322"/>
    </row>
    <row r="1323" spans="2:8" x14ac:dyDescent="0.2">
      <c r="B1323"/>
      <c r="C1323"/>
      <c r="D1323"/>
      <c r="E1323"/>
      <c r="F1323"/>
      <c r="G1323"/>
      <c r="H1323"/>
    </row>
    <row r="1324" spans="2:8" x14ac:dyDescent="0.2">
      <c r="B1324"/>
      <c r="C1324"/>
      <c r="D1324"/>
      <c r="E1324"/>
      <c r="F1324"/>
      <c r="G1324"/>
      <c r="H1324"/>
    </row>
    <row r="1325" spans="2:8" x14ac:dyDescent="0.2">
      <c r="B1325"/>
      <c r="C1325"/>
      <c r="D1325"/>
      <c r="E1325"/>
      <c r="F1325"/>
      <c r="G1325"/>
      <c r="H1325"/>
    </row>
    <row r="1326" spans="2:8" x14ac:dyDescent="0.2">
      <c r="B1326"/>
      <c r="C1326"/>
      <c r="D1326"/>
      <c r="E1326"/>
      <c r="F1326"/>
      <c r="G1326"/>
      <c r="H1326"/>
    </row>
    <row r="1327" spans="2:8" x14ac:dyDescent="0.2">
      <c r="B1327"/>
      <c r="C1327"/>
      <c r="D1327"/>
      <c r="E1327"/>
      <c r="F1327"/>
      <c r="G1327"/>
      <c r="H1327"/>
    </row>
    <row r="1328" spans="2:8" x14ac:dyDescent="0.2">
      <c r="B1328"/>
      <c r="C1328"/>
      <c r="D1328"/>
      <c r="E1328"/>
      <c r="F1328"/>
      <c r="G1328"/>
      <c r="H1328"/>
    </row>
    <row r="1329" spans="2:8" x14ac:dyDescent="0.2">
      <c r="B1329"/>
      <c r="C1329"/>
      <c r="D1329"/>
      <c r="E1329"/>
      <c r="F1329"/>
      <c r="G1329"/>
      <c r="H1329"/>
    </row>
    <row r="1330" spans="2:8" x14ac:dyDescent="0.2">
      <c r="B1330"/>
      <c r="C1330"/>
      <c r="D1330"/>
      <c r="E1330"/>
      <c r="F1330"/>
      <c r="G1330"/>
      <c r="H1330"/>
    </row>
    <row r="1331" spans="2:8" x14ac:dyDescent="0.2">
      <c r="B1331"/>
      <c r="C1331"/>
      <c r="D1331"/>
      <c r="E1331"/>
      <c r="F1331"/>
      <c r="G1331"/>
      <c r="H1331"/>
    </row>
    <row r="1332" spans="2:8" x14ac:dyDescent="0.2">
      <c r="B1332"/>
      <c r="C1332"/>
      <c r="D1332"/>
      <c r="E1332"/>
      <c r="F1332"/>
      <c r="G1332"/>
      <c r="H1332"/>
    </row>
    <row r="1333" spans="2:8" x14ac:dyDescent="0.2">
      <c r="B1333"/>
      <c r="C1333"/>
      <c r="D1333"/>
      <c r="E1333"/>
      <c r="F1333"/>
      <c r="G1333"/>
      <c r="H1333"/>
    </row>
    <row r="1334" spans="2:8" x14ac:dyDescent="0.2">
      <c r="B1334"/>
      <c r="C1334"/>
      <c r="D1334"/>
      <c r="E1334"/>
      <c r="F1334"/>
      <c r="G1334"/>
      <c r="H1334"/>
    </row>
    <row r="1335" spans="2:8" x14ac:dyDescent="0.2">
      <c r="B1335"/>
      <c r="C1335"/>
      <c r="D1335"/>
      <c r="E1335"/>
      <c r="F1335"/>
      <c r="G1335"/>
      <c r="H1335"/>
    </row>
    <row r="1336" spans="2:8" x14ac:dyDescent="0.2">
      <c r="B1336"/>
      <c r="C1336"/>
      <c r="D1336"/>
      <c r="E1336"/>
      <c r="F1336"/>
      <c r="G1336"/>
      <c r="H1336"/>
    </row>
    <row r="1337" spans="2:8" x14ac:dyDescent="0.2">
      <c r="B1337"/>
      <c r="C1337"/>
      <c r="D1337"/>
      <c r="E1337"/>
      <c r="F1337"/>
      <c r="G1337"/>
      <c r="H1337"/>
    </row>
    <row r="1338" spans="2:8" x14ac:dyDescent="0.2">
      <c r="B1338"/>
      <c r="C1338"/>
      <c r="D1338"/>
      <c r="E1338"/>
      <c r="F1338"/>
      <c r="G1338"/>
      <c r="H1338"/>
    </row>
    <row r="1339" spans="2:8" x14ac:dyDescent="0.2">
      <c r="B1339"/>
      <c r="C1339"/>
      <c r="D1339"/>
      <c r="E1339"/>
      <c r="F1339"/>
      <c r="G1339"/>
      <c r="H1339"/>
    </row>
    <row r="1340" spans="2:8" x14ac:dyDescent="0.2">
      <c r="B1340"/>
      <c r="C1340"/>
      <c r="D1340"/>
      <c r="E1340"/>
      <c r="F1340"/>
      <c r="G1340"/>
      <c r="H1340"/>
    </row>
    <row r="1341" spans="2:8" x14ac:dyDescent="0.2">
      <c r="B1341"/>
      <c r="C1341"/>
      <c r="D1341"/>
      <c r="E1341"/>
      <c r="F1341"/>
      <c r="G1341"/>
      <c r="H1341"/>
    </row>
    <row r="1342" spans="2:8" x14ac:dyDescent="0.2">
      <c r="B1342"/>
      <c r="C1342"/>
      <c r="D1342"/>
      <c r="E1342"/>
      <c r="F1342"/>
      <c r="G1342"/>
      <c r="H1342"/>
    </row>
    <row r="1343" spans="2:8" x14ac:dyDescent="0.2">
      <c r="B1343"/>
      <c r="C1343"/>
      <c r="D1343"/>
      <c r="E1343"/>
      <c r="F1343"/>
      <c r="G1343"/>
      <c r="H1343"/>
    </row>
    <row r="1344" spans="2:8" x14ac:dyDescent="0.2">
      <c r="B1344"/>
      <c r="C1344"/>
      <c r="D1344"/>
      <c r="E1344"/>
      <c r="F1344"/>
      <c r="G1344"/>
      <c r="H1344"/>
    </row>
    <row r="1345" spans="2:8" x14ac:dyDescent="0.2">
      <c r="B1345"/>
      <c r="C1345"/>
      <c r="D1345"/>
      <c r="E1345"/>
      <c r="F1345"/>
      <c r="G1345"/>
      <c r="H1345"/>
    </row>
    <row r="1346" spans="2:8" x14ac:dyDescent="0.2">
      <c r="B1346"/>
      <c r="C1346"/>
      <c r="D1346"/>
      <c r="E1346"/>
      <c r="F1346"/>
      <c r="G1346"/>
      <c r="H1346"/>
    </row>
    <row r="1347" spans="2:8" x14ac:dyDescent="0.2">
      <c r="B1347"/>
      <c r="C1347"/>
      <c r="D1347"/>
      <c r="E1347"/>
      <c r="F1347"/>
      <c r="G1347"/>
      <c r="H1347"/>
    </row>
    <row r="1348" spans="2:8" x14ac:dyDescent="0.2">
      <c r="B1348"/>
      <c r="C1348"/>
      <c r="D1348"/>
      <c r="E1348"/>
      <c r="F1348"/>
      <c r="G1348"/>
      <c r="H1348"/>
    </row>
    <row r="1349" spans="2:8" x14ac:dyDescent="0.2">
      <c r="B1349"/>
      <c r="C1349"/>
      <c r="D1349"/>
      <c r="E1349"/>
      <c r="F1349"/>
      <c r="G1349"/>
      <c r="H1349"/>
    </row>
    <row r="1350" spans="2:8" x14ac:dyDescent="0.2">
      <c r="B1350"/>
      <c r="C1350"/>
      <c r="D1350"/>
      <c r="E1350"/>
      <c r="F1350"/>
      <c r="G1350"/>
      <c r="H1350"/>
    </row>
    <row r="1351" spans="2:8" x14ac:dyDescent="0.2">
      <c r="B1351"/>
      <c r="C1351"/>
      <c r="D1351"/>
      <c r="E1351"/>
      <c r="F1351"/>
      <c r="G1351"/>
      <c r="H1351"/>
    </row>
    <row r="1352" spans="2:8" x14ac:dyDescent="0.2">
      <c r="B1352"/>
      <c r="C1352"/>
      <c r="D1352"/>
      <c r="E1352"/>
      <c r="F1352"/>
      <c r="G1352"/>
      <c r="H1352"/>
    </row>
    <row r="1353" spans="2:8" x14ac:dyDescent="0.2">
      <c r="B1353"/>
      <c r="C1353"/>
      <c r="D1353"/>
      <c r="E1353"/>
      <c r="F1353"/>
      <c r="G1353"/>
      <c r="H1353"/>
    </row>
    <row r="1354" spans="2:8" x14ac:dyDescent="0.2">
      <c r="B1354"/>
      <c r="C1354"/>
      <c r="D1354"/>
      <c r="E1354"/>
      <c r="F1354"/>
      <c r="G1354"/>
      <c r="H1354"/>
    </row>
    <row r="1355" spans="2:8" x14ac:dyDescent="0.2">
      <c r="B1355"/>
      <c r="C1355"/>
      <c r="D1355"/>
      <c r="E1355"/>
      <c r="F1355"/>
      <c r="G1355"/>
      <c r="H1355"/>
    </row>
    <row r="1356" spans="2:8" x14ac:dyDescent="0.2">
      <c r="B1356"/>
      <c r="C1356"/>
      <c r="D1356"/>
      <c r="E1356"/>
      <c r="F1356"/>
      <c r="G1356"/>
      <c r="H1356"/>
    </row>
    <row r="1357" spans="2:8" x14ac:dyDescent="0.2">
      <c r="B1357"/>
      <c r="C1357"/>
      <c r="D1357"/>
      <c r="E1357"/>
      <c r="F1357"/>
      <c r="G1357"/>
      <c r="H1357"/>
    </row>
    <row r="1358" spans="2:8" x14ac:dyDescent="0.2">
      <c r="B1358"/>
      <c r="C1358"/>
      <c r="D1358"/>
      <c r="E1358"/>
      <c r="F1358"/>
      <c r="G1358"/>
      <c r="H1358"/>
    </row>
    <row r="1359" spans="2:8" x14ac:dyDescent="0.2">
      <c r="B1359"/>
      <c r="C1359"/>
      <c r="D1359"/>
      <c r="E1359"/>
      <c r="F1359"/>
      <c r="G1359"/>
      <c r="H1359"/>
    </row>
    <row r="1360" spans="2:8" x14ac:dyDescent="0.2">
      <c r="B1360"/>
      <c r="C1360"/>
      <c r="D1360"/>
      <c r="E1360"/>
      <c r="F1360"/>
      <c r="G1360"/>
      <c r="H1360"/>
    </row>
    <row r="1361" spans="2:8" x14ac:dyDescent="0.2">
      <c r="B1361"/>
      <c r="C1361"/>
      <c r="D1361"/>
      <c r="E1361"/>
      <c r="F1361"/>
      <c r="G1361"/>
      <c r="H1361"/>
    </row>
    <row r="1362" spans="2:8" x14ac:dyDescent="0.2">
      <c r="B1362"/>
      <c r="C1362"/>
      <c r="D1362"/>
      <c r="E1362"/>
      <c r="F1362"/>
      <c r="G1362"/>
      <c r="H1362"/>
    </row>
    <row r="1363" spans="2:8" x14ac:dyDescent="0.2">
      <c r="B1363"/>
      <c r="C1363"/>
      <c r="D1363"/>
      <c r="E1363"/>
      <c r="F1363"/>
      <c r="G1363"/>
      <c r="H1363"/>
    </row>
    <row r="1364" spans="2:8" x14ac:dyDescent="0.2">
      <c r="B1364"/>
      <c r="C1364"/>
      <c r="D1364"/>
      <c r="E1364"/>
      <c r="F1364"/>
      <c r="G1364"/>
      <c r="H1364"/>
    </row>
    <row r="1365" spans="2:8" x14ac:dyDescent="0.2">
      <c r="B1365"/>
      <c r="C1365"/>
      <c r="D1365"/>
      <c r="E1365"/>
      <c r="F1365"/>
      <c r="G1365"/>
      <c r="H1365"/>
    </row>
    <row r="1366" spans="2:8" x14ac:dyDescent="0.2">
      <c r="B1366"/>
      <c r="C1366"/>
      <c r="D1366"/>
      <c r="E1366"/>
      <c r="F1366"/>
      <c r="G1366"/>
      <c r="H1366"/>
    </row>
    <row r="1367" spans="2:8" x14ac:dyDescent="0.2">
      <c r="B1367"/>
      <c r="C1367"/>
      <c r="D1367"/>
      <c r="E1367"/>
      <c r="F1367"/>
      <c r="G1367"/>
      <c r="H1367"/>
    </row>
    <row r="1368" spans="2:8" x14ac:dyDescent="0.2">
      <c r="B1368"/>
      <c r="C1368"/>
      <c r="D1368"/>
      <c r="E1368"/>
      <c r="F1368"/>
      <c r="G1368"/>
      <c r="H1368"/>
    </row>
    <row r="1369" spans="2:8" x14ac:dyDescent="0.2">
      <c r="B1369"/>
      <c r="C1369"/>
      <c r="D1369"/>
      <c r="E1369"/>
      <c r="F1369"/>
      <c r="G1369"/>
      <c r="H1369"/>
    </row>
    <row r="1370" spans="2:8" x14ac:dyDescent="0.2">
      <c r="B1370"/>
      <c r="C1370"/>
      <c r="D1370"/>
      <c r="E1370"/>
      <c r="F1370"/>
      <c r="G1370"/>
      <c r="H1370"/>
    </row>
    <row r="1371" spans="2:8" x14ac:dyDescent="0.2">
      <c r="B1371"/>
      <c r="C1371"/>
      <c r="D1371"/>
      <c r="E1371"/>
      <c r="F1371"/>
      <c r="G1371"/>
      <c r="H1371"/>
    </row>
    <row r="1372" spans="2:8" x14ac:dyDescent="0.2">
      <c r="B1372"/>
      <c r="C1372"/>
      <c r="D1372"/>
      <c r="E1372"/>
      <c r="F1372"/>
      <c r="G1372"/>
      <c r="H1372"/>
    </row>
    <row r="1373" spans="2:8" x14ac:dyDescent="0.2">
      <c r="B1373"/>
      <c r="C1373"/>
      <c r="D1373"/>
      <c r="E1373"/>
      <c r="F1373"/>
      <c r="G1373"/>
      <c r="H1373"/>
    </row>
    <row r="1374" spans="2:8" x14ac:dyDescent="0.2">
      <c r="B1374"/>
      <c r="C1374"/>
      <c r="D1374"/>
      <c r="E1374"/>
      <c r="F1374"/>
      <c r="G1374"/>
      <c r="H1374"/>
    </row>
    <row r="1375" spans="2:8" x14ac:dyDescent="0.2">
      <c r="B1375"/>
      <c r="C1375"/>
      <c r="D1375"/>
      <c r="E1375"/>
      <c r="F1375"/>
      <c r="G1375"/>
      <c r="H1375"/>
    </row>
    <row r="1376" spans="2:8" x14ac:dyDescent="0.2">
      <c r="B1376"/>
      <c r="C1376"/>
      <c r="D1376"/>
      <c r="E1376"/>
      <c r="F1376"/>
      <c r="G1376"/>
      <c r="H1376"/>
    </row>
    <row r="1377" spans="2:8" x14ac:dyDescent="0.2">
      <c r="B1377"/>
      <c r="C1377"/>
      <c r="D1377"/>
      <c r="E1377"/>
      <c r="F1377"/>
      <c r="G1377"/>
      <c r="H1377"/>
    </row>
    <row r="1378" spans="2:8" x14ac:dyDescent="0.2">
      <c r="B1378"/>
      <c r="C1378"/>
      <c r="D1378"/>
      <c r="E1378"/>
      <c r="F1378"/>
      <c r="G1378"/>
      <c r="H1378"/>
    </row>
    <row r="1379" spans="2:8" x14ac:dyDescent="0.2">
      <c r="B1379"/>
      <c r="C1379"/>
      <c r="D1379"/>
      <c r="E1379"/>
      <c r="F1379"/>
      <c r="G1379"/>
      <c r="H1379"/>
    </row>
    <row r="1380" spans="2:8" x14ac:dyDescent="0.2">
      <c r="B1380"/>
      <c r="C1380"/>
      <c r="D1380"/>
      <c r="E1380"/>
      <c r="F1380"/>
      <c r="G1380"/>
      <c r="H1380"/>
    </row>
    <row r="1381" spans="2:8" x14ac:dyDescent="0.2">
      <c r="B1381"/>
      <c r="C1381"/>
      <c r="D1381"/>
      <c r="E1381"/>
      <c r="F1381"/>
      <c r="G1381"/>
      <c r="H1381"/>
    </row>
    <row r="1382" spans="2:8" x14ac:dyDescent="0.2">
      <c r="B1382"/>
      <c r="C1382"/>
      <c r="D1382"/>
      <c r="E1382"/>
      <c r="F1382"/>
      <c r="G1382"/>
      <c r="H1382"/>
    </row>
    <row r="1383" spans="2:8" x14ac:dyDescent="0.2">
      <c r="B1383"/>
      <c r="C1383"/>
      <c r="D1383"/>
      <c r="E1383"/>
      <c r="F1383"/>
      <c r="G1383"/>
      <c r="H1383"/>
    </row>
    <row r="1384" spans="2:8" x14ac:dyDescent="0.2">
      <c r="B1384"/>
      <c r="C1384"/>
      <c r="D1384"/>
      <c r="E1384"/>
      <c r="F1384"/>
      <c r="G1384"/>
      <c r="H1384"/>
    </row>
    <row r="1385" spans="2:8" x14ac:dyDescent="0.2">
      <c r="B1385"/>
      <c r="C1385"/>
      <c r="D1385"/>
      <c r="E1385"/>
      <c r="F1385"/>
      <c r="G1385"/>
      <c r="H1385"/>
    </row>
    <row r="1386" spans="2:8" x14ac:dyDescent="0.2">
      <c r="B1386"/>
      <c r="C1386"/>
      <c r="D1386"/>
      <c r="E1386"/>
      <c r="F1386"/>
      <c r="G1386"/>
      <c r="H1386"/>
    </row>
    <row r="1387" spans="2:8" x14ac:dyDescent="0.2">
      <c r="B1387"/>
      <c r="C1387"/>
      <c r="D1387"/>
      <c r="E1387"/>
      <c r="F1387"/>
      <c r="G1387"/>
      <c r="H1387"/>
    </row>
    <row r="1388" spans="2:8" x14ac:dyDescent="0.2">
      <c r="B1388"/>
      <c r="C1388"/>
      <c r="D1388"/>
      <c r="E1388"/>
      <c r="F1388"/>
      <c r="G1388"/>
      <c r="H1388"/>
    </row>
    <row r="1389" spans="2:8" x14ac:dyDescent="0.2">
      <c r="B1389"/>
      <c r="C1389"/>
      <c r="D1389"/>
      <c r="E1389"/>
      <c r="F1389"/>
      <c r="G1389"/>
      <c r="H1389"/>
    </row>
    <row r="1390" spans="2:8" x14ac:dyDescent="0.2">
      <c r="B1390"/>
      <c r="C1390"/>
      <c r="D1390"/>
      <c r="E1390"/>
      <c r="F1390"/>
      <c r="G1390"/>
      <c r="H1390"/>
    </row>
    <row r="1391" spans="2:8" x14ac:dyDescent="0.2">
      <c r="B1391"/>
      <c r="C1391"/>
      <c r="D1391"/>
      <c r="E1391"/>
      <c r="F1391"/>
      <c r="G1391"/>
      <c r="H1391"/>
    </row>
    <row r="1392" spans="2:8" x14ac:dyDescent="0.2">
      <c r="B1392"/>
      <c r="C1392"/>
      <c r="D1392"/>
      <c r="E1392"/>
      <c r="F1392"/>
      <c r="G1392"/>
      <c r="H1392"/>
    </row>
    <row r="1393" spans="2:8" x14ac:dyDescent="0.2">
      <c r="B1393"/>
      <c r="C1393"/>
      <c r="D1393"/>
      <c r="E1393"/>
      <c r="F1393"/>
      <c r="G1393"/>
      <c r="H1393"/>
    </row>
    <row r="1394" spans="2:8" x14ac:dyDescent="0.2">
      <c r="B1394"/>
      <c r="C1394"/>
      <c r="D1394"/>
      <c r="E1394"/>
      <c r="F1394"/>
      <c r="G1394"/>
      <c r="H1394"/>
    </row>
    <row r="1395" spans="2:8" x14ac:dyDescent="0.2">
      <c r="B1395"/>
      <c r="C1395"/>
      <c r="D1395"/>
      <c r="E1395"/>
      <c r="F1395"/>
      <c r="G1395"/>
      <c r="H1395"/>
    </row>
    <row r="1396" spans="2:8" x14ac:dyDescent="0.2">
      <c r="B1396"/>
      <c r="C1396"/>
      <c r="D1396"/>
      <c r="E1396"/>
      <c r="F1396"/>
      <c r="G1396"/>
      <c r="H1396"/>
    </row>
    <row r="1397" spans="2:8" x14ac:dyDescent="0.2">
      <c r="B1397"/>
      <c r="C1397"/>
      <c r="D1397"/>
      <c r="E1397"/>
      <c r="F1397"/>
      <c r="G1397"/>
      <c r="H1397"/>
    </row>
    <row r="1398" spans="2:8" x14ac:dyDescent="0.2">
      <c r="B1398"/>
      <c r="C1398"/>
      <c r="D1398"/>
      <c r="E1398"/>
      <c r="F1398"/>
      <c r="G1398"/>
      <c r="H1398"/>
    </row>
    <row r="1399" spans="2:8" x14ac:dyDescent="0.2">
      <c r="B1399"/>
      <c r="C1399"/>
      <c r="D1399"/>
      <c r="E1399"/>
      <c r="F1399"/>
      <c r="G1399"/>
      <c r="H1399"/>
    </row>
    <row r="1400" spans="2:8" x14ac:dyDescent="0.2">
      <c r="B1400"/>
      <c r="C1400"/>
      <c r="D1400"/>
      <c r="E1400"/>
      <c r="F1400"/>
      <c r="G1400"/>
      <c r="H1400"/>
    </row>
    <row r="1401" spans="2:8" x14ac:dyDescent="0.2">
      <c r="B1401"/>
      <c r="C1401"/>
      <c r="D1401"/>
      <c r="E1401"/>
      <c r="F1401"/>
      <c r="G1401"/>
      <c r="H1401"/>
    </row>
    <row r="1402" spans="2:8" x14ac:dyDescent="0.2">
      <c r="B1402"/>
      <c r="C1402"/>
      <c r="D1402"/>
      <c r="E1402"/>
      <c r="F1402"/>
      <c r="G1402"/>
      <c r="H1402"/>
    </row>
    <row r="1403" spans="2:8" x14ac:dyDescent="0.2">
      <c r="B1403"/>
      <c r="C1403"/>
      <c r="D1403"/>
      <c r="E1403"/>
      <c r="F1403"/>
      <c r="G1403"/>
      <c r="H1403"/>
    </row>
    <row r="1404" spans="2:8" x14ac:dyDescent="0.2">
      <c r="B1404"/>
      <c r="C1404"/>
      <c r="D1404"/>
      <c r="E1404"/>
      <c r="F1404"/>
      <c r="G1404"/>
      <c r="H1404"/>
    </row>
    <row r="1405" spans="2:8" x14ac:dyDescent="0.2">
      <c r="B1405"/>
      <c r="C1405"/>
      <c r="D1405"/>
      <c r="E1405"/>
      <c r="F1405"/>
      <c r="G1405"/>
      <c r="H1405"/>
    </row>
    <row r="1406" spans="2:8" x14ac:dyDescent="0.2">
      <c r="B1406"/>
      <c r="C1406"/>
      <c r="D1406"/>
      <c r="E1406"/>
      <c r="F1406"/>
      <c r="G1406"/>
      <c r="H1406"/>
    </row>
    <row r="1407" spans="2:8" x14ac:dyDescent="0.2">
      <c r="B1407"/>
      <c r="C1407"/>
      <c r="D1407"/>
      <c r="E1407"/>
      <c r="F1407"/>
      <c r="G1407"/>
      <c r="H1407"/>
    </row>
    <row r="1408" spans="2:8" x14ac:dyDescent="0.2">
      <c r="B1408"/>
      <c r="C1408"/>
      <c r="D1408"/>
      <c r="E1408"/>
      <c r="F1408"/>
      <c r="G1408"/>
      <c r="H1408"/>
    </row>
    <row r="1409" spans="2:8" x14ac:dyDescent="0.2">
      <c r="B1409"/>
      <c r="C1409"/>
      <c r="D1409"/>
      <c r="E1409"/>
      <c r="F1409"/>
      <c r="G1409"/>
      <c r="H1409"/>
    </row>
    <row r="1410" spans="2:8" x14ac:dyDescent="0.2">
      <c r="B1410"/>
      <c r="C1410"/>
      <c r="D1410"/>
      <c r="E1410"/>
      <c r="F1410"/>
      <c r="G1410"/>
      <c r="H1410"/>
    </row>
    <row r="1411" spans="2:8" x14ac:dyDescent="0.2">
      <c r="B1411"/>
      <c r="C1411"/>
      <c r="D1411"/>
      <c r="E1411"/>
      <c r="F1411"/>
      <c r="G1411"/>
      <c r="H1411"/>
    </row>
    <row r="1412" spans="2:8" x14ac:dyDescent="0.2">
      <c r="B1412"/>
      <c r="C1412"/>
      <c r="D1412"/>
      <c r="E1412"/>
      <c r="F1412"/>
      <c r="G1412"/>
      <c r="H1412"/>
    </row>
    <row r="1413" spans="2:8" x14ac:dyDescent="0.2">
      <c r="B1413"/>
      <c r="C1413"/>
      <c r="D1413"/>
      <c r="E1413"/>
      <c r="F1413"/>
      <c r="G1413"/>
      <c r="H1413"/>
    </row>
    <row r="1414" spans="2:8" x14ac:dyDescent="0.2">
      <c r="B1414"/>
      <c r="C1414"/>
      <c r="D1414"/>
      <c r="E1414"/>
      <c r="F1414"/>
      <c r="G1414"/>
      <c r="H1414"/>
    </row>
    <row r="1415" spans="2:8" x14ac:dyDescent="0.2">
      <c r="B1415"/>
      <c r="C1415"/>
      <c r="D1415"/>
      <c r="E1415"/>
      <c r="F1415"/>
      <c r="G1415"/>
      <c r="H1415"/>
    </row>
    <row r="1416" spans="2:8" x14ac:dyDescent="0.2">
      <c r="B1416"/>
      <c r="C1416"/>
      <c r="D1416"/>
      <c r="E1416"/>
      <c r="F1416"/>
      <c r="G1416"/>
      <c r="H1416"/>
    </row>
    <row r="1417" spans="2:8" x14ac:dyDescent="0.2">
      <c r="B1417"/>
      <c r="C1417"/>
      <c r="D1417"/>
      <c r="E1417"/>
      <c r="F1417"/>
      <c r="G1417"/>
      <c r="H1417"/>
    </row>
    <row r="1418" spans="2:8" x14ac:dyDescent="0.2">
      <c r="B1418"/>
      <c r="C1418"/>
      <c r="D1418"/>
      <c r="E1418"/>
      <c r="F1418"/>
      <c r="G1418"/>
      <c r="H1418"/>
    </row>
    <row r="1419" spans="2:8" x14ac:dyDescent="0.2">
      <c r="B1419"/>
      <c r="C1419"/>
      <c r="D1419"/>
      <c r="E1419"/>
      <c r="F1419"/>
      <c r="G1419"/>
      <c r="H1419"/>
    </row>
    <row r="1420" spans="2:8" x14ac:dyDescent="0.2">
      <c r="B1420"/>
      <c r="C1420"/>
      <c r="D1420"/>
      <c r="E1420"/>
      <c r="F1420"/>
      <c r="G1420"/>
      <c r="H1420"/>
    </row>
    <row r="1421" spans="2:8" x14ac:dyDescent="0.2">
      <c r="B1421"/>
      <c r="C1421"/>
      <c r="D1421"/>
      <c r="E1421"/>
      <c r="F1421"/>
      <c r="G1421"/>
      <c r="H1421"/>
    </row>
    <row r="1422" spans="2:8" x14ac:dyDescent="0.2">
      <c r="B1422"/>
      <c r="C1422"/>
      <c r="D1422"/>
      <c r="E1422"/>
      <c r="F1422"/>
      <c r="G1422"/>
      <c r="H1422"/>
    </row>
    <row r="1423" spans="2:8" x14ac:dyDescent="0.2">
      <c r="B1423"/>
      <c r="C1423"/>
      <c r="D1423"/>
      <c r="E1423"/>
      <c r="F1423"/>
      <c r="G1423"/>
      <c r="H1423"/>
    </row>
    <row r="1424" spans="2:8" x14ac:dyDescent="0.2">
      <c r="B1424"/>
      <c r="C1424"/>
      <c r="D1424"/>
      <c r="E1424"/>
      <c r="F1424"/>
      <c r="G1424"/>
      <c r="H1424"/>
    </row>
    <row r="1425" spans="2:8" x14ac:dyDescent="0.2">
      <c r="B1425"/>
      <c r="C1425"/>
      <c r="D1425"/>
      <c r="E1425"/>
      <c r="F1425"/>
      <c r="G1425"/>
      <c r="H1425"/>
    </row>
    <row r="1426" spans="2:8" x14ac:dyDescent="0.2">
      <c r="B1426"/>
      <c r="C1426"/>
      <c r="D1426"/>
      <c r="E1426"/>
      <c r="F1426"/>
      <c r="G1426"/>
      <c r="H1426"/>
    </row>
    <row r="1427" spans="2:8" x14ac:dyDescent="0.2">
      <c r="B1427"/>
      <c r="C1427"/>
      <c r="D1427"/>
      <c r="E1427"/>
      <c r="F1427"/>
      <c r="G1427"/>
      <c r="H1427"/>
    </row>
    <row r="1428" spans="2:8" x14ac:dyDescent="0.2">
      <c r="B1428"/>
      <c r="C1428"/>
      <c r="D1428"/>
      <c r="E1428"/>
      <c r="F1428"/>
      <c r="G1428"/>
      <c r="H1428"/>
    </row>
    <row r="1429" spans="2:8" x14ac:dyDescent="0.2">
      <c r="B1429"/>
      <c r="C1429"/>
      <c r="D1429"/>
      <c r="E1429"/>
      <c r="F1429"/>
      <c r="G1429"/>
      <c r="H1429"/>
    </row>
    <row r="1430" spans="2:8" x14ac:dyDescent="0.2">
      <c r="B1430"/>
      <c r="C1430"/>
      <c r="D1430"/>
      <c r="E1430"/>
      <c r="F1430"/>
      <c r="G1430"/>
      <c r="H1430"/>
    </row>
    <row r="1431" spans="2:8" x14ac:dyDescent="0.2">
      <c r="B1431"/>
      <c r="C1431"/>
      <c r="D1431"/>
      <c r="E1431"/>
      <c r="F1431"/>
      <c r="G1431"/>
      <c r="H1431"/>
    </row>
    <row r="1432" spans="2:8" x14ac:dyDescent="0.2">
      <c r="B1432"/>
      <c r="C1432"/>
      <c r="D1432"/>
      <c r="E1432"/>
      <c r="F1432"/>
      <c r="G1432"/>
      <c r="H1432"/>
    </row>
    <row r="1433" spans="2:8" x14ac:dyDescent="0.2">
      <c r="B1433"/>
      <c r="C1433"/>
      <c r="D1433"/>
      <c r="E1433"/>
      <c r="F1433"/>
      <c r="G1433"/>
      <c r="H1433"/>
    </row>
    <row r="1434" spans="2:8" x14ac:dyDescent="0.2">
      <c r="B1434"/>
      <c r="C1434"/>
      <c r="D1434"/>
      <c r="E1434"/>
      <c r="F1434"/>
      <c r="G1434"/>
      <c r="H1434"/>
    </row>
    <row r="1435" spans="2:8" x14ac:dyDescent="0.2">
      <c r="B1435"/>
      <c r="C1435"/>
      <c r="D1435"/>
      <c r="E1435"/>
      <c r="F1435"/>
      <c r="G1435"/>
      <c r="H1435"/>
    </row>
    <row r="1436" spans="2:8" x14ac:dyDescent="0.2">
      <c r="B1436"/>
      <c r="C1436"/>
      <c r="D1436"/>
      <c r="E1436"/>
      <c r="F1436"/>
      <c r="G1436"/>
      <c r="H1436"/>
    </row>
    <row r="1437" spans="2:8" x14ac:dyDescent="0.2">
      <c r="B1437"/>
      <c r="C1437"/>
      <c r="D1437"/>
      <c r="E1437"/>
      <c r="F1437"/>
      <c r="G1437"/>
      <c r="H1437"/>
    </row>
    <row r="1438" spans="2:8" x14ac:dyDescent="0.2">
      <c r="B1438"/>
      <c r="C1438"/>
      <c r="D1438"/>
      <c r="E1438"/>
      <c r="F1438"/>
      <c r="G1438"/>
      <c r="H1438"/>
    </row>
    <row r="1439" spans="2:8" x14ac:dyDescent="0.2">
      <c r="B1439"/>
      <c r="C1439"/>
      <c r="D1439"/>
      <c r="E1439"/>
      <c r="F1439"/>
      <c r="G1439"/>
      <c r="H1439"/>
    </row>
    <row r="1440" spans="2:8" x14ac:dyDescent="0.2">
      <c r="B1440"/>
      <c r="C1440"/>
      <c r="D1440"/>
      <c r="E1440"/>
      <c r="F1440"/>
      <c r="G1440"/>
      <c r="H1440"/>
    </row>
    <row r="1441" spans="2:8" x14ac:dyDescent="0.2">
      <c r="B1441"/>
      <c r="C1441"/>
      <c r="D1441"/>
      <c r="E1441"/>
      <c r="F1441"/>
      <c r="G1441"/>
      <c r="H1441"/>
    </row>
    <row r="1442" spans="2:8" x14ac:dyDescent="0.2">
      <c r="B1442"/>
      <c r="C1442"/>
      <c r="D1442"/>
      <c r="E1442"/>
      <c r="F1442"/>
      <c r="G1442"/>
      <c r="H1442"/>
    </row>
    <row r="1443" spans="2:8" x14ac:dyDescent="0.2">
      <c r="B1443"/>
      <c r="C1443"/>
      <c r="D1443"/>
      <c r="E1443"/>
      <c r="F1443"/>
      <c r="G1443"/>
      <c r="H1443"/>
    </row>
    <row r="1444" spans="2:8" x14ac:dyDescent="0.2">
      <c r="B1444"/>
      <c r="C1444"/>
      <c r="D1444"/>
      <c r="E1444"/>
      <c r="F1444"/>
      <c r="G1444"/>
      <c r="H1444"/>
    </row>
    <row r="1445" spans="2:8" x14ac:dyDescent="0.2">
      <c r="B1445"/>
      <c r="C1445"/>
      <c r="D1445"/>
      <c r="E1445"/>
      <c r="F1445"/>
      <c r="G1445"/>
      <c r="H1445"/>
    </row>
    <row r="1446" spans="2:8" x14ac:dyDescent="0.2">
      <c r="B1446"/>
      <c r="C1446"/>
      <c r="D1446"/>
      <c r="E1446"/>
      <c r="F1446"/>
      <c r="G1446"/>
      <c r="H1446"/>
    </row>
    <row r="1447" spans="2:8" x14ac:dyDescent="0.2">
      <c r="B1447"/>
      <c r="C1447"/>
      <c r="D1447"/>
      <c r="E1447"/>
      <c r="F1447"/>
      <c r="G1447"/>
      <c r="H1447"/>
    </row>
    <row r="1448" spans="2:8" x14ac:dyDescent="0.2">
      <c r="B1448"/>
      <c r="C1448"/>
      <c r="D1448"/>
      <c r="E1448"/>
      <c r="F1448"/>
      <c r="G1448"/>
      <c r="H1448"/>
    </row>
    <row r="1449" spans="2:8" x14ac:dyDescent="0.2">
      <c r="B1449"/>
      <c r="C1449"/>
      <c r="D1449"/>
      <c r="E1449"/>
      <c r="F1449"/>
      <c r="G1449"/>
      <c r="H1449"/>
    </row>
    <row r="1450" spans="2:8" x14ac:dyDescent="0.2">
      <c r="B1450"/>
      <c r="C1450"/>
      <c r="D1450"/>
      <c r="E1450"/>
      <c r="F1450"/>
      <c r="G1450"/>
      <c r="H1450"/>
    </row>
    <row r="1451" spans="2:8" x14ac:dyDescent="0.2">
      <c r="B1451"/>
      <c r="C1451"/>
      <c r="D1451"/>
      <c r="E1451"/>
      <c r="F1451"/>
      <c r="G1451"/>
      <c r="H1451"/>
    </row>
    <row r="1452" spans="2:8" x14ac:dyDescent="0.2">
      <c r="B1452"/>
      <c r="C1452"/>
      <c r="D1452"/>
      <c r="E1452"/>
      <c r="F1452"/>
      <c r="G1452"/>
      <c r="H1452"/>
    </row>
    <row r="1453" spans="2:8" x14ac:dyDescent="0.2">
      <c r="B1453"/>
      <c r="C1453"/>
      <c r="D1453"/>
      <c r="E1453"/>
      <c r="F1453"/>
      <c r="G1453"/>
      <c r="H1453"/>
    </row>
    <row r="1454" spans="2:8" x14ac:dyDescent="0.2">
      <c r="B1454"/>
      <c r="C1454"/>
      <c r="D1454"/>
      <c r="E1454"/>
      <c r="F1454"/>
      <c r="G1454"/>
      <c r="H1454"/>
    </row>
    <row r="1455" spans="2:8" x14ac:dyDescent="0.2">
      <c r="B1455"/>
      <c r="C1455"/>
      <c r="D1455"/>
      <c r="E1455"/>
      <c r="F1455"/>
      <c r="G1455"/>
      <c r="H1455"/>
    </row>
    <row r="1456" spans="2:8" x14ac:dyDescent="0.2">
      <c r="B1456"/>
      <c r="C1456"/>
      <c r="D1456"/>
      <c r="E1456"/>
      <c r="F1456"/>
      <c r="G1456"/>
      <c r="H1456"/>
    </row>
    <row r="1457" spans="2:8" x14ac:dyDescent="0.2">
      <c r="B1457"/>
      <c r="C1457"/>
      <c r="D1457"/>
      <c r="E1457"/>
      <c r="F1457"/>
      <c r="G1457"/>
      <c r="H1457"/>
    </row>
    <row r="1458" spans="2:8" x14ac:dyDescent="0.2">
      <c r="B1458"/>
      <c r="C1458"/>
      <c r="D1458"/>
      <c r="E1458"/>
      <c r="F1458"/>
      <c r="G1458"/>
      <c r="H1458"/>
    </row>
    <row r="1459" spans="2:8" x14ac:dyDescent="0.2">
      <c r="B1459"/>
      <c r="C1459"/>
      <c r="D1459"/>
      <c r="E1459"/>
      <c r="F1459"/>
      <c r="G1459"/>
      <c r="H1459"/>
    </row>
    <row r="1460" spans="2:8" x14ac:dyDescent="0.2">
      <c r="B1460"/>
      <c r="C1460"/>
      <c r="D1460"/>
      <c r="E1460"/>
      <c r="F1460"/>
      <c r="G1460"/>
      <c r="H1460"/>
    </row>
    <row r="1461" spans="2:8" x14ac:dyDescent="0.2">
      <c r="B1461"/>
      <c r="C1461"/>
      <c r="D1461"/>
      <c r="E1461"/>
      <c r="F1461"/>
      <c r="G1461"/>
      <c r="H1461"/>
    </row>
    <row r="1462" spans="2:8" x14ac:dyDescent="0.2">
      <c r="B1462"/>
      <c r="C1462"/>
      <c r="D1462"/>
      <c r="E1462"/>
      <c r="F1462"/>
      <c r="G1462"/>
      <c r="H1462"/>
    </row>
    <row r="1463" spans="2:8" x14ac:dyDescent="0.2">
      <c r="B1463"/>
      <c r="C1463"/>
      <c r="D1463"/>
      <c r="E1463"/>
      <c r="F1463"/>
      <c r="G1463"/>
      <c r="H1463"/>
    </row>
    <row r="1464" spans="2:8" x14ac:dyDescent="0.2">
      <c r="B1464"/>
      <c r="C1464"/>
      <c r="D1464"/>
      <c r="E1464"/>
      <c r="F1464"/>
      <c r="G1464"/>
      <c r="H1464"/>
    </row>
    <row r="1465" spans="2:8" x14ac:dyDescent="0.2">
      <c r="B1465"/>
      <c r="C1465"/>
      <c r="D1465"/>
      <c r="E1465"/>
      <c r="F1465"/>
      <c r="G1465"/>
      <c r="H1465"/>
    </row>
    <row r="1466" spans="2:8" x14ac:dyDescent="0.2">
      <c r="B1466"/>
      <c r="C1466"/>
      <c r="D1466"/>
      <c r="E1466"/>
      <c r="F1466"/>
      <c r="G1466"/>
      <c r="H1466"/>
    </row>
    <row r="1467" spans="2:8" x14ac:dyDescent="0.2">
      <c r="B1467"/>
      <c r="C1467"/>
      <c r="D1467"/>
      <c r="E1467"/>
      <c r="F1467"/>
      <c r="G1467"/>
      <c r="H1467"/>
    </row>
    <row r="1468" spans="2:8" x14ac:dyDescent="0.2">
      <c r="B1468"/>
      <c r="C1468"/>
      <c r="D1468"/>
      <c r="E1468"/>
      <c r="F1468"/>
      <c r="G1468"/>
      <c r="H1468"/>
    </row>
    <row r="1469" spans="2:8" x14ac:dyDescent="0.2">
      <c r="B1469"/>
      <c r="C1469"/>
      <c r="D1469"/>
      <c r="E1469"/>
      <c r="F1469"/>
      <c r="G1469"/>
      <c r="H1469"/>
    </row>
    <row r="1470" spans="2:8" x14ac:dyDescent="0.2">
      <c r="B1470"/>
      <c r="C1470"/>
      <c r="D1470"/>
      <c r="E1470"/>
      <c r="F1470"/>
      <c r="G1470"/>
      <c r="H1470"/>
    </row>
    <row r="1471" spans="2:8" x14ac:dyDescent="0.2">
      <c r="B1471"/>
      <c r="C1471"/>
      <c r="D1471"/>
      <c r="E1471"/>
      <c r="F1471"/>
      <c r="G1471"/>
      <c r="H1471"/>
    </row>
    <row r="1472" spans="2:8" x14ac:dyDescent="0.2">
      <c r="B1472"/>
      <c r="C1472"/>
      <c r="D1472"/>
      <c r="E1472"/>
      <c r="F1472"/>
      <c r="G1472"/>
      <c r="H1472"/>
    </row>
    <row r="1473" spans="2:8" x14ac:dyDescent="0.2">
      <c r="B1473"/>
      <c r="C1473"/>
      <c r="D1473"/>
      <c r="E1473"/>
      <c r="F1473"/>
      <c r="G1473"/>
      <c r="H1473"/>
    </row>
    <row r="1474" spans="2:8" x14ac:dyDescent="0.2">
      <c r="B1474"/>
      <c r="C1474"/>
      <c r="D1474"/>
      <c r="E1474"/>
      <c r="F1474"/>
      <c r="G1474"/>
      <c r="H1474"/>
    </row>
    <row r="1475" spans="2:8" x14ac:dyDescent="0.2">
      <c r="B1475"/>
      <c r="C1475"/>
      <c r="D1475"/>
      <c r="E1475"/>
      <c r="F1475"/>
      <c r="G1475"/>
      <c r="H1475"/>
    </row>
    <row r="1476" spans="2:8" x14ac:dyDescent="0.2">
      <c r="B1476"/>
      <c r="C1476"/>
      <c r="D1476"/>
      <c r="E1476"/>
      <c r="F1476"/>
      <c r="G1476"/>
      <c r="H1476"/>
    </row>
    <row r="1477" spans="2:8" x14ac:dyDescent="0.2">
      <c r="B1477"/>
      <c r="C1477"/>
      <c r="D1477"/>
      <c r="E1477"/>
      <c r="F1477"/>
      <c r="G1477"/>
      <c r="H1477"/>
    </row>
    <row r="1478" spans="2:8" x14ac:dyDescent="0.2">
      <c r="B1478"/>
      <c r="C1478"/>
      <c r="D1478"/>
      <c r="E1478"/>
      <c r="F1478"/>
      <c r="G1478"/>
      <c r="H1478"/>
    </row>
    <row r="1479" spans="2:8" x14ac:dyDescent="0.2">
      <c r="B1479"/>
      <c r="C1479"/>
      <c r="D1479"/>
      <c r="E1479"/>
      <c r="F1479"/>
      <c r="G1479"/>
      <c r="H1479"/>
    </row>
    <row r="1480" spans="2:8" x14ac:dyDescent="0.2">
      <c r="B1480"/>
      <c r="C1480"/>
      <c r="D1480"/>
      <c r="E1480"/>
      <c r="F1480"/>
      <c r="G1480"/>
      <c r="H1480"/>
    </row>
    <row r="1481" spans="2:8" x14ac:dyDescent="0.2">
      <c r="B1481"/>
      <c r="C1481"/>
      <c r="D1481"/>
      <c r="E1481"/>
      <c r="F1481"/>
      <c r="G1481"/>
      <c r="H1481"/>
    </row>
    <row r="1482" spans="2:8" x14ac:dyDescent="0.2">
      <c r="B1482"/>
      <c r="C1482"/>
      <c r="D1482"/>
      <c r="E1482"/>
      <c r="F1482"/>
      <c r="G1482"/>
      <c r="H1482"/>
    </row>
    <row r="1483" spans="2:8" x14ac:dyDescent="0.2">
      <c r="B1483"/>
      <c r="C1483"/>
      <c r="D1483"/>
      <c r="E1483"/>
      <c r="F1483"/>
      <c r="G1483"/>
      <c r="H1483"/>
    </row>
    <row r="1484" spans="2:8" x14ac:dyDescent="0.2">
      <c r="B1484"/>
      <c r="C1484"/>
      <c r="D1484"/>
      <c r="E1484"/>
      <c r="F1484"/>
      <c r="G1484"/>
      <c r="H1484"/>
    </row>
    <row r="1485" spans="2:8" x14ac:dyDescent="0.2">
      <c r="B1485"/>
      <c r="C1485"/>
      <c r="D1485"/>
      <c r="E1485"/>
      <c r="F1485"/>
      <c r="G1485"/>
      <c r="H1485"/>
    </row>
    <row r="1486" spans="2:8" x14ac:dyDescent="0.2">
      <c r="B1486"/>
      <c r="C1486"/>
      <c r="D1486"/>
      <c r="E1486"/>
      <c r="F1486"/>
      <c r="G1486"/>
      <c r="H1486"/>
    </row>
    <row r="1487" spans="2:8" x14ac:dyDescent="0.2">
      <c r="B1487"/>
      <c r="C1487"/>
      <c r="D1487"/>
      <c r="E1487"/>
      <c r="F1487"/>
      <c r="G1487"/>
      <c r="H1487"/>
    </row>
    <row r="1488" spans="2:8" x14ac:dyDescent="0.2">
      <c r="B1488"/>
      <c r="C1488"/>
      <c r="D1488"/>
      <c r="E1488"/>
      <c r="F1488"/>
      <c r="G1488"/>
      <c r="H1488"/>
    </row>
    <row r="1489" spans="2:8" x14ac:dyDescent="0.2">
      <c r="B1489"/>
      <c r="C1489"/>
      <c r="D1489"/>
      <c r="E1489"/>
      <c r="F1489"/>
      <c r="G1489"/>
      <c r="H1489"/>
    </row>
    <row r="1490" spans="2:8" x14ac:dyDescent="0.2">
      <c r="B1490"/>
      <c r="C1490"/>
      <c r="D1490"/>
      <c r="E1490"/>
      <c r="F1490"/>
      <c r="G1490"/>
      <c r="H1490"/>
    </row>
    <row r="1491" spans="2:8" x14ac:dyDescent="0.2">
      <c r="B1491"/>
      <c r="C1491"/>
      <c r="D1491"/>
      <c r="E1491"/>
      <c r="F1491"/>
      <c r="G1491"/>
      <c r="H1491"/>
    </row>
    <row r="1492" spans="2:8" x14ac:dyDescent="0.2">
      <c r="B1492"/>
      <c r="C1492"/>
      <c r="D1492"/>
      <c r="E1492"/>
      <c r="F1492"/>
      <c r="G1492"/>
      <c r="H1492"/>
    </row>
    <row r="1493" spans="2:8" x14ac:dyDescent="0.2">
      <c r="B1493"/>
      <c r="C1493"/>
      <c r="D1493"/>
      <c r="E1493"/>
      <c r="F1493"/>
      <c r="G1493"/>
      <c r="H1493"/>
    </row>
    <row r="1494" spans="2:8" x14ac:dyDescent="0.2">
      <c r="B1494"/>
      <c r="C1494"/>
      <c r="D1494"/>
      <c r="E1494"/>
      <c r="F1494"/>
      <c r="G1494"/>
      <c r="H1494"/>
    </row>
    <row r="1495" spans="2:8" x14ac:dyDescent="0.2">
      <c r="B1495"/>
      <c r="C1495"/>
      <c r="D1495"/>
      <c r="E1495"/>
      <c r="F1495"/>
      <c r="G1495"/>
      <c r="H1495"/>
    </row>
    <row r="1496" spans="2:8" x14ac:dyDescent="0.2">
      <c r="B1496"/>
      <c r="C1496"/>
      <c r="D1496"/>
      <c r="E1496"/>
      <c r="F1496"/>
      <c r="G1496"/>
      <c r="H1496"/>
    </row>
    <row r="1497" spans="2:8" x14ac:dyDescent="0.2">
      <c r="B1497"/>
      <c r="C1497"/>
      <c r="D1497"/>
      <c r="E1497"/>
      <c r="F1497"/>
      <c r="G1497"/>
      <c r="H1497"/>
    </row>
    <row r="1498" spans="2:8" x14ac:dyDescent="0.2">
      <c r="B1498"/>
      <c r="C1498"/>
      <c r="D1498"/>
      <c r="E1498"/>
      <c r="F1498"/>
      <c r="G1498"/>
      <c r="H1498"/>
    </row>
    <row r="1499" spans="2:8" x14ac:dyDescent="0.2">
      <c r="B1499"/>
      <c r="C1499"/>
      <c r="D1499"/>
      <c r="E1499"/>
      <c r="F1499"/>
      <c r="G1499"/>
      <c r="H1499"/>
    </row>
    <row r="1500" spans="2:8" x14ac:dyDescent="0.2">
      <c r="B1500"/>
      <c r="C1500"/>
      <c r="D1500"/>
      <c r="E1500"/>
      <c r="F1500"/>
      <c r="G1500"/>
      <c r="H1500"/>
    </row>
    <row r="1501" spans="2:8" x14ac:dyDescent="0.2">
      <c r="B1501"/>
      <c r="C1501"/>
      <c r="D1501"/>
      <c r="E1501"/>
      <c r="F1501"/>
      <c r="G1501"/>
      <c r="H1501"/>
    </row>
    <row r="1502" spans="2:8" x14ac:dyDescent="0.2">
      <c r="B1502"/>
      <c r="C1502"/>
      <c r="D1502"/>
      <c r="E1502"/>
      <c r="F1502"/>
      <c r="G1502"/>
      <c r="H1502"/>
    </row>
    <row r="1503" spans="2:8" x14ac:dyDescent="0.2">
      <c r="B1503"/>
      <c r="C1503"/>
      <c r="D1503"/>
      <c r="E1503"/>
      <c r="F1503"/>
      <c r="G1503"/>
      <c r="H1503"/>
    </row>
    <row r="1504" spans="2:8" x14ac:dyDescent="0.2">
      <c r="B1504"/>
      <c r="C1504"/>
      <c r="D1504"/>
      <c r="E1504"/>
      <c r="F1504"/>
      <c r="G1504"/>
      <c r="H1504"/>
    </row>
    <row r="1505" spans="2:8" x14ac:dyDescent="0.2">
      <c r="B1505"/>
      <c r="C1505"/>
      <c r="D1505"/>
      <c r="E1505"/>
      <c r="F1505"/>
      <c r="G1505"/>
      <c r="H1505"/>
    </row>
    <row r="1506" spans="2:8" x14ac:dyDescent="0.2">
      <c r="B1506"/>
      <c r="C1506"/>
      <c r="D1506"/>
      <c r="E1506"/>
      <c r="F1506"/>
      <c r="G1506"/>
      <c r="H1506"/>
    </row>
    <row r="1507" spans="2:8" x14ac:dyDescent="0.2">
      <c r="B1507"/>
      <c r="C1507"/>
      <c r="D1507"/>
      <c r="E1507"/>
      <c r="F1507"/>
      <c r="G1507"/>
      <c r="H1507"/>
    </row>
    <row r="1508" spans="2:8" x14ac:dyDescent="0.2">
      <c r="B1508"/>
      <c r="C1508"/>
      <c r="D1508"/>
      <c r="E1508"/>
      <c r="F1508"/>
      <c r="G1508"/>
      <c r="H1508"/>
    </row>
    <row r="1509" spans="2:8" x14ac:dyDescent="0.2">
      <c r="B1509"/>
      <c r="C1509"/>
      <c r="D1509"/>
      <c r="E1509"/>
      <c r="F1509"/>
      <c r="G1509"/>
      <c r="H1509"/>
    </row>
    <row r="1510" spans="2:8" x14ac:dyDescent="0.2">
      <c r="B1510"/>
      <c r="C1510"/>
      <c r="D1510"/>
      <c r="E1510"/>
      <c r="F1510"/>
      <c r="G1510"/>
      <c r="H1510"/>
    </row>
    <row r="1511" spans="2:8" x14ac:dyDescent="0.2">
      <c r="B1511"/>
      <c r="C1511"/>
      <c r="D1511"/>
      <c r="E1511"/>
      <c r="F1511"/>
      <c r="G1511"/>
      <c r="H1511"/>
    </row>
    <row r="1512" spans="2:8" x14ac:dyDescent="0.2">
      <c r="B1512"/>
      <c r="C1512"/>
      <c r="D1512"/>
      <c r="E1512"/>
      <c r="F1512"/>
      <c r="G1512"/>
      <c r="H1512"/>
    </row>
    <row r="1513" spans="2:8" x14ac:dyDescent="0.2">
      <c r="B1513"/>
      <c r="C1513"/>
      <c r="D1513"/>
      <c r="E1513"/>
      <c r="F1513"/>
      <c r="G1513"/>
      <c r="H1513"/>
    </row>
    <row r="1514" spans="2:8" x14ac:dyDescent="0.2">
      <c r="B1514"/>
      <c r="C1514"/>
      <c r="D1514"/>
      <c r="E1514"/>
      <c r="F1514"/>
      <c r="G1514"/>
      <c r="H1514"/>
    </row>
    <row r="1515" spans="2:8" x14ac:dyDescent="0.2">
      <c r="B1515"/>
      <c r="C1515"/>
      <c r="D1515"/>
      <c r="E1515"/>
      <c r="F1515"/>
      <c r="G1515"/>
      <c r="H1515"/>
    </row>
    <row r="1516" spans="2:8" x14ac:dyDescent="0.2">
      <c r="B1516"/>
      <c r="C1516"/>
      <c r="D1516"/>
      <c r="E1516"/>
      <c r="F1516"/>
      <c r="G1516"/>
      <c r="H1516"/>
    </row>
    <row r="1517" spans="2:8" x14ac:dyDescent="0.2">
      <c r="B1517"/>
      <c r="C1517"/>
      <c r="D1517"/>
      <c r="E1517"/>
      <c r="F1517"/>
      <c r="G1517"/>
      <c r="H1517"/>
    </row>
    <row r="1518" spans="2:8" x14ac:dyDescent="0.2">
      <c r="B1518"/>
      <c r="C1518"/>
      <c r="D1518"/>
      <c r="E1518"/>
      <c r="F1518"/>
      <c r="G1518"/>
      <c r="H1518"/>
    </row>
    <row r="1519" spans="2:8" x14ac:dyDescent="0.2">
      <c r="B1519"/>
      <c r="C1519"/>
      <c r="D1519"/>
      <c r="E1519"/>
      <c r="F1519"/>
      <c r="G1519"/>
      <c r="H1519"/>
    </row>
    <row r="1520" spans="2:8" x14ac:dyDescent="0.2">
      <c r="B1520"/>
      <c r="C1520"/>
      <c r="D1520"/>
      <c r="E1520"/>
      <c r="F1520"/>
      <c r="G1520"/>
      <c r="H1520"/>
    </row>
    <row r="1521" spans="2:8" x14ac:dyDescent="0.2">
      <c r="B1521"/>
      <c r="C1521"/>
      <c r="D1521"/>
      <c r="E1521"/>
      <c r="F1521"/>
      <c r="G1521"/>
      <c r="H1521"/>
    </row>
    <row r="1522" spans="2:8" x14ac:dyDescent="0.2">
      <c r="B1522"/>
      <c r="C1522"/>
      <c r="D1522"/>
      <c r="E1522"/>
      <c r="F1522"/>
      <c r="G1522"/>
      <c r="H1522"/>
    </row>
    <row r="1523" spans="2:8" x14ac:dyDescent="0.2">
      <c r="B1523"/>
      <c r="C1523"/>
      <c r="D1523"/>
      <c r="E1523"/>
      <c r="F1523"/>
      <c r="G1523"/>
      <c r="H1523"/>
    </row>
    <row r="1524" spans="2:8" x14ac:dyDescent="0.2">
      <c r="B1524"/>
      <c r="C1524"/>
      <c r="D1524"/>
      <c r="E1524"/>
      <c r="F1524"/>
      <c r="G1524"/>
      <c r="H1524"/>
    </row>
    <row r="1525" spans="2:8" x14ac:dyDescent="0.2">
      <c r="B1525"/>
      <c r="C1525"/>
      <c r="D1525"/>
      <c r="E1525"/>
      <c r="F1525"/>
      <c r="G1525"/>
      <c r="H1525"/>
    </row>
    <row r="1526" spans="2:8" x14ac:dyDescent="0.2">
      <c r="B1526"/>
      <c r="C1526"/>
      <c r="D1526"/>
      <c r="E1526"/>
      <c r="F1526"/>
      <c r="G1526"/>
      <c r="H1526"/>
    </row>
    <row r="1527" spans="2:8" x14ac:dyDescent="0.2">
      <c r="B1527"/>
      <c r="C1527"/>
      <c r="D1527"/>
      <c r="E1527"/>
      <c r="F1527"/>
      <c r="G1527"/>
      <c r="H1527"/>
    </row>
    <row r="1528" spans="2:8" x14ac:dyDescent="0.2">
      <c r="B1528"/>
      <c r="C1528"/>
      <c r="D1528"/>
      <c r="E1528"/>
      <c r="F1528"/>
      <c r="G1528"/>
      <c r="H1528"/>
    </row>
    <row r="1529" spans="2:8" x14ac:dyDescent="0.2">
      <c r="B1529"/>
      <c r="C1529"/>
      <c r="D1529"/>
      <c r="E1529"/>
      <c r="F1529"/>
      <c r="G1529"/>
      <c r="H1529"/>
    </row>
    <row r="1530" spans="2:8" x14ac:dyDescent="0.2">
      <c r="B1530"/>
      <c r="C1530"/>
      <c r="D1530"/>
      <c r="E1530"/>
      <c r="F1530"/>
      <c r="G1530"/>
      <c r="H1530"/>
    </row>
    <row r="1531" spans="2:8" x14ac:dyDescent="0.2">
      <c r="B1531"/>
      <c r="C1531"/>
      <c r="D1531"/>
      <c r="E1531"/>
      <c r="F1531"/>
      <c r="G1531"/>
      <c r="H1531"/>
    </row>
    <row r="1532" spans="2:8" x14ac:dyDescent="0.2">
      <c r="B1532"/>
      <c r="C1532"/>
      <c r="D1532"/>
      <c r="E1532"/>
      <c r="F1532"/>
      <c r="G1532"/>
      <c r="H1532"/>
    </row>
    <row r="1533" spans="2:8" x14ac:dyDescent="0.2">
      <c r="B1533"/>
      <c r="C1533"/>
      <c r="D1533"/>
      <c r="E1533"/>
      <c r="F1533"/>
      <c r="G1533"/>
      <c r="H1533"/>
    </row>
    <row r="1534" spans="2:8" x14ac:dyDescent="0.2">
      <c r="B1534"/>
      <c r="C1534"/>
      <c r="D1534"/>
      <c r="E1534"/>
      <c r="F1534"/>
      <c r="G1534"/>
      <c r="H1534"/>
    </row>
    <row r="1535" spans="2:8" x14ac:dyDescent="0.2">
      <c r="B1535"/>
      <c r="C1535"/>
      <c r="D1535"/>
      <c r="E1535"/>
      <c r="F1535"/>
      <c r="G1535"/>
      <c r="H1535"/>
    </row>
    <row r="1536" spans="2:8" x14ac:dyDescent="0.2">
      <c r="B1536"/>
      <c r="C1536"/>
      <c r="D1536"/>
      <c r="E1536"/>
      <c r="F1536"/>
      <c r="G1536"/>
      <c r="H1536"/>
    </row>
    <row r="1537" spans="2:8" x14ac:dyDescent="0.2">
      <c r="B1537"/>
      <c r="C1537"/>
      <c r="D1537"/>
      <c r="E1537"/>
      <c r="F1537"/>
      <c r="G1537"/>
      <c r="H1537"/>
    </row>
    <row r="1538" spans="2:8" x14ac:dyDescent="0.2">
      <c r="B1538"/>
      <c r="C1538"/>
      <c r="D1538"/>
      <c r="E1538"/>
      <c r="F1538"/>
      <c r="G1538"/>
      <c r="H1538"/>
    </row>
    <row r="1539" spans="2:8" x14ac:dyDescent="0.2">
      <c r="B1539"/>
      <c r="C1539"/>
      <c r="D1539"/>
      <c r="E1539"/>
      <c r="F1539"/>
      <c r="G1539"/>
      <c r="H1539"/>
    </row>
    <row r="1540" spans="2:8" x14ac:dyDescent="0.2">
      <c r="B1540"/>
      <c r="C1540"/>
      <c r="D1540"/>
      <c r="E1540"/>
      <c r="F1540"/>
      <c r="G1540"/>
      <c r="H1540"/>
    </row>
    <row r="1541" spans="2:8" x14ac:dyDescent="0.2">
      <c r="B1541"/>
      <c r="C1541"/>
      <c r="D1541"/>
      <c r="E1541"/>
      <c r="F1541"/>
      <c r="G1541"/>
      <c r="H1541"/>
    </row>
    <row r="1542" spans="2:8" x14ac:dyDescent="0.2">
      <c r="B1542"/>
      <c r="C1542"/>
      <c r="D1542"/>
      <c r="E1542"/>
      <c r="F1542"/>
      <c r="G1542"/>
      <c r="H1542"/>
    </row>
    <row r="1543" spans="2:8" x14ac:dyDescent="0.2">
      <c r="B1543"/>
      <c r="C1543"/>
      <c r="D1543"/>
      <c r="E1543"/>
      <c r="F1543"/>
      <c r="G1543"/>
      <c r="H1543"/>
    </row>
    <row r="1544" spans="2:8" x14ac:dyDescent="0.2">
      <c r="B1544"/>
      <c r="C1544"/>
      <c r="D1544"/>
      <c r="E1544"/>
      <c r="F1544"/>
      <c r="G1544"/>
      <c r="H1544"/>
    </row>
    <row r="1545" spans="2:8" x14ac:dyDescent="0.2">
      <c r="B1545"/>
      <c r="C1545"/>
      <c r="D1545"/>
      <c r="E1545"/>
      <c r="F1545"/>
      <c r="G1545"/>
      <c r="H1545"/>
    </row>
    <row r="1546" spans="2:8" x14ac:dyDescent="0.2">
      <c r="B1546"/>
      <c r="C1546"/>
      <c r="D1546"/>
      <c r="E1546"/>
      <c r="F1546"/>
      <c r="G1546"/>
      <c r="H1546"/>
    </row>
    <row r="1547" spans="2:8" x14ac:dyDescent="0.2">
      <c r="B1547"/>
      <c r="C1547"/>
      <c r="D1547"/>
      <c r="E1547"/>
      <c r="F1547"/>
      <c r="G1547"/>
      <c r="H1547"/>
    </row>
    <row r="1548" spans="2:8" x14ac:dyDescent="0.2">
      <c r="B1548"/>
      <c r="C1548"/>
      <c r="D1548"/>
      <c r="E1548"/>
      <c r="F1548"/>
      <c r="G1548"/>
      <c r="H1548"/>
    </row>
    <row r="1549" spans="2:8" x14ac:dyDescent="0.2">
      <c r="B1549"/>
      <c r="C1549"/>
      <c r="D1549"/>
      <c r="E1549"/>
      <c r="F1549"/>
      <c r="G1549"/>
      <c r="H1549"/>
    </row>
    <row r="1550" spans="2:8" x14ac:dyDescent="0.2">
      <c r="B1550"/>
      <c r="C1550"/>
      <c r="D1550"/>
      <c r="E1550"/>
      <c r="F1550"/>
      <c r="G1550"/>
      <c r="H1550"/>
    </row>
    <row r="1551" spans="2:8" x14ac:dyDescent="0.2">
      <c r="B1551"/>
      <c r="C1551"/>
      <c r="D1551"/>
      <c r="E1551"/>
      <c r="F1551"/>
      <c r="G1551"/>
      <c r="H1551"/>
    </row>
    <row r="1552" spans="2:8" x14ac:dyDescent="0.2">
      <c r="B1552"/>
      <c r="C1552"/>
      <c r="D1552"/>
      <c r="E1552"/>
      <c r="F1552"/>
      <c r="G1552"/>
      <c r="H1552"/>
    </row>
    <row r="1553" spans="2:8" x14ac:dyDescent="0.2">
      <c r="B1553"/>
      <c r="C1553"/>
      <c r="D1553"/>
      <c r="E1553"/>
      <c r="F1553"/>
      <c r="G1553"/>
      <c r="H1553"/>
    </row>
    <row r="1554" spans="2:8" x14ac:dyDescent="0.2">
      <c r="B1554"/>
      <c r="C1554"/>
      <c r="D1554"/>
      <c r="E1554"/>
      <c r="F1554"/>
      <c r="G1554"/>
      <c r="H1554"/>
    </row>
    <row r="1555" spans="2:8" x14ac:dyDescent="0.2">
      <c r="B1555"/>
      <c r="C1555"/>
      <c r="D1555"/>
      <c r="E1555"/>
      <c r="F1555"/>
      <c r="G1555"/>
      <c r="H1555"/>
    </row>
    <row r="1556" spans="2:8" x14ac:dyDescent="0.2">
      <c r="B1556"/>
      <c r="C1556"/>
      <c r="D1556"/>
      <c r="E1556"/>
      <c r="F1556"/>
      <c r="G1556"/>
      <c r="H1556"/>
    </row>
    <row r="1557" spans="2:8" x14ac:dyDescent="0.2">
      <c r="B1557"/>
      <c r="C1557"/>
      <c r="D1557"/>
      <c r="E1557"/>
      <c r="F1557"/>
      <c r="G1557"/>
      <c r="H1557"/>
    </row>
    <row r="1558" spans="2:8" x14ac:dyDescent="0.2">
      <c r="B1558"/>
      <c r="C1558"/>
      <c r="D1558"/>
      <c r="E1558"/>
      <c r="F1558"/>
      <c r="G1558"/>
      <c r="H1558"/>
    </row>
    <row r="1559" spans="2:8" x14ac:dyDescent="0.2">
      <c r="B1559"/>
      <c r="C1559"/>
      <c r="D1559"/>
      <c r="E1559"/>
      <c r="F1559"/>
      <c r="G1559"/>
      <c r="H1559"/>
    </row>
    <row r="1560" spans="2:8" x14ac:dyDescent="0.2">
      <c r="B1560"/>
      <c r="C1560"/>
      <c r="D1560"/>
      <c r="E1560"/>
      <c r="F1560"/>
      <c r="G1560"/>
      <c r="H1560"/>
    </row>
    <row r="1561" spans="2:8" x14ac:dyDescent="0.2">
      <c r="B1561"/>
      <c r="C1561"/>
      <c r="D1561"/>
      <c r="E1561"/>
      <c r="F1561"/>
      <c r="G1561"/>
      <c r="H1561"/>
    </row>
    <row r="1562" spans="2:8" x14ac:dyDescent="0.2">
      <c r="B1562"/>
      <c r="C1562"/>
      <c r="D1562"/>
      <c r="E1562"/>
      <c r="F1562"/>
      <c r="G1562"/>
      <c r="H1562"/>
    </row>
    <row r="1563" spans="2:8" x14ac:dyDescent="0.2">
      <c r="B1563"/>
      <c r="C1563"/>
      <c r="D1563"/>
      <c r="E1563"/>
      <c r="F1563"/>
      <c r="G1563"/>
      <c r="H1563"/>
    </row>
    <row r="1564" spans="2:8" x14ac:dyDescent="0.2">
      <c r="B1564"/>
      <c r="C1564"/>
      <c r="D1564"/>
      <c r="E1564"/>
      <c r="F1564"/>
      <c r="G1564"/>
      <c r="H1564"/>
    </row>
    <row r="1565" spans="2:8" x14ac:dyDescent="0.2">
      <c r="B1565"/>
      <c r="C1565"/>
      <c r="D1565"/>
      <c r="E1565"/>
      <c r="F1565"/>
      <c r="G1565"/>
      <c r="H1565"/>
    </row>
    <row r="1566" spans="2:8" x14ac:dyDescent="0.2">
      <c r="B1566"/>
      <c r="C1566"/>
      <c r="D1566"/>
      <c r="E1566"/>
      <c r="F1566"/>
      <c r="G1566"/>
      <c r="H1566"/>
    </row>
    <row r="1567" spans="2:8" x14ac:dyDescent="0.2">
      <c r="B1567"/>
      <c r="C1567"/>
      <c r="D1567"/>
      <c r="E1567"/>
      <c r="F1567"/>
      <c r="G1567"/>
      <c r="H1567"/>
    </row>
    <row r="1568" spans="2:8" x14ac:dyDescent="0.2">
      <c r="B1568"/>
      <c r="C1568"/>
      <c r="D1568"/>
      <c r="E1568"/>
      <c r="F1568"/>
      <c r="G1568"/>
      <c r="H1568"/>
    </row>
    <row r="1569" spans="2:8" x14ac:dyDescent="0.2">
      <c r="B1569"/>
      <c r="C1569"/>
      <c r="D1569"/>
      <c r="E1569"/>
      <c r="F1569"/>
      <c r="G1569"/>
      <c r="H1569"/>
    </row>
    <row r="1570" spans="2:8" x14ac:dyDescent="0.2">
      <c r="B1570"/>
      <c r="C1570"/>
      <c r="D1570"/>
      <c r="E1570"/>
      <c r="F1570"/>
      <c r="G1570"/>
      <c r="H1570"/>
    </row>
    <row r="1571" spans="2:8" x14ac:dyDescent="0.2">
      <c r="B1571"/>
      <c r="C1571"/>
      <c r="D1571"/>
      <c r="E1571"/>
      <c r="F1571"/>
      <c r="G1571"/>
      <c r="H1571"/>
    </row>
    <row r="1572" spans="2:8" x14ac:dyDescent="0.2">
      <c r="B1572"/>
      <c r="C1572"/>
      <c r="D1572"/>
      <c r="E1572"/>
      <c r="F1572"/>
      <c r="G1572"/>
      <c r="H1572"/>
    </row>
    <row r="1573" spans="2:8" x14ac:dyDescent="0.2">
      <c r="B1573"/>
      <c r="C1573"/>
      <c r="D1573"/>
      <c r="E1573"/>
      <c r="F1573"/>
      <c r="G1573"/>
      <c r="H1573"/>
    </row>
    <row r="1574" spans="2:8" x14ac:dyDescent="0.2">
      <c r="B1574"/>
      <c r="C1574"/>
      <c r="D1574"/>
      <c r="E1574"/>
      <c r="F1574"/>
      <c r="G1574"/>
      <c r="H1574"/>
    </row>
    <row r="1575" spans="2:8" x14ac:dyDescent="0.2">
      <c r="B1575"/>
      <c r="C1575"/>
      <c r="D1575"/>
      <c r="E1575"/>
      <c r="F1575"/>
      <c r="G1575"/>
      <c r="H1575"/>
    </row>
    <row r="1576" spans="2:8" x14ac:dyDescent="0.2">
      <c r="B1576"/>
      <c r="C1576"/>
      <c r="D1576"/>
      <c r="E1576"/>
      <c r="F1576"/>
      <c r="G1576"/>
      <c r="H1576"/>
    </row>
    <row r="1577" spans="2:8" x14ac:dyDescent="0.2">
      <c r="B1577"/>
      <c r="C1577"/>
      <c r="D1577"/>
      <c r="E1577"/>
      <c r="F1577"/>
      <c r="G1577"/>
      <c r="H1577"/>
    </row>
    <row r="1578" spans="2:8" x14ac:dyDescent="0.2">
      <c r="B1578"/>
      <c r="C1578"/>
      <c r="D1578"/>
      <c r="E1578"/>
      <c r="F1578"/>
      <c r="G1578"/>
      <c r="H1578"/>
    </row>
    <row r="1579" spans="2:8" x14ac:dyDescent="0.2">
      <c r="B1579"/>
      <c r="C1579"/>
      <c r="D1579"/>
      <c r="E1579"/>
      <c r="F1579"/>
      <c r="G1579"/>
      <c r="H1579"/>
    </row>
    <row r="1580" spans="2:8" x14ac:dyDescent="0.2">
      <c r="B1580"/>
      <c r="C1580"/>
      <c r="D1580"/>
      <c r="E1580"/>
      <c r="F1580"/>
      <c r="G1580"/>
      <c r="H1580"/>
    </row>
    <row r="1581" spans="2:8" x14ac:dyDescent="0.2">
      <c r="B1581"/>
      <c r="C1581"/>
      <c r="D1581"/>
      <c r="E1581"/>
      <c r="F1581"/>
      <c r="G1581"/>
      <c r="H1581"/>
    </row>
    <row r="1582" spans="2:8" x14ac:dyDescent="0.2">
      <c r="B1582"/>
      <c r="C1582"/>
      <c r="D1582"/>
      <c r="E1582"/>
      <c r="F1582"/>
      <c r="G1582"/>
      <c r="H1582"/>
    </row>
    <row r="1583" spans="2:8" x14ac:dyDescent="0.2">
      <c r="B1583"/>
      <c r="C1583"/>
      <c r="D1583"/>
      <c r="E1583"/>
      <c r="F1583"/>
      <c r="G1583"/>
      <c r="H1583"/>
    </row>
    <row r="1584" spans="2:8" x14ac:dyDescent="0.2">
      <c r="B1584"/>
      <c r="C1584"/>
      <c r="D1584"/>
      <c r="E1584"/>
      <c r="F1584"/>
      <c r="G1584"/>
      <c r="H1584"/>
    </row>
    <row r="1585" spans="2:8" x14ac:dyDescent="0.2">
      <c r="B1585"/>
      <c r="C1585"/>
      <c r="D1585"/>
      <c r="E1585"/>
      <c r="F1585"/>
      <c r="G1585"/>
      <c r="H1585"/>
    </row>
    <row r="1586" spans="2:8" x14ac:dyDescent="0.2">
      <c r="B1586"/>
      <c r="C1586"/>
      <c r="D1586"/>
      <c r="E1586"/>
      <c r="F1586"/>
      <c r="G1586"/>
      <c r="H1586"/>
    </row>
    <row r="1587" spans="2:8" x14ac:dyDescent="0.2">
      <c r="B1587"/>
      <c r="C1587"/>
      <c r="D1587"/>
      <c r="E1587"/>
      <c r="F1587"/>
      <c r="G1587"/>
      <c r="H1587"/>
    </row>
    <row r="1588" spans="2:8" x14ac:dyDescent="0.2">
      <c r="B1588"/>
      <c r="C1588"/>
      <c r="D1588"/>
      <c r="E1588"/>
      <c r="F1588"/>
      <c r="G1588"/>
      <c r="H1588"/>
    </row>
    <row r="1589" spans="2:8" x14ac:dyDescent="0.2">
      <c r="B1589"/>
      <c r="C1589"/>
      <c r="D1589"/>
      <c r="E1589"/>
      <c r="F1589"/>
      <c r="G1589"/>
      <c r="H1589"/>
    </row>
    <row r="1590" spans="2:8" x14ac:dyDescent="0.2">
      <c r="B1590"/>
      <c r="C1590"/>
      <c r="D1590"/>
      <c r="E1590"/>
      <c r="F1590"/>
      <c r="G1590"/>
      <c r="H1590"/>
    </row>
    <row r="1591" spans="2:8" x14ac:dyDescent="0.2">
      <c r="B1591"/>
      <c r="C1591"/>
      <c r="D1591"/>
      <c r="E1591"/>
      <c r="F1591"/>
      <c r="G1591"/>
      <c r="H1591"/>
    </row>
    <row r="1592" spans="2:8" x14ac:dyDescent="0.2">
      <c r="B1592"/>
      <c r="C1592"/>
      <c r="D1592"/>
      <c r="E1592"/>
      <c r="F1592"/>
      <c r="G1592"/>
      <c r="H1592"/>
    </row>
    <row r="1593" spans="2:8" x14ac:dyDescent="0.2">
      <c r="B1593"/>
      <c r="C1593"/>
      <c r="D1593"/>
      <c r="E1593"/>
      <c r="F1593"/>
      <c r="G1593"/>
      <c r="H1593"/>
    </row>
    <row r="1594" spans="2:8" x14ac:dyDescent="0.2">
      <c r="B1594"/>
      <c r="C1594"/>
      <c r="D1594"/>
      <c r="E1594"/>
      <c r="F1594"/>
      <c r="G1594"/>
      <c r="H1594"/>
    </row>
    <row r="1595" spans="2:8" x14ac:dyDescent="0.2">
      <c r="B1595"/>
      <c r="C1595"/>
      <c r="D1595"/>
      <c r="E1595"/>
      <c r="F1595"/>
      <c r="G1595"/>
      <c r="H1595"/>
    </row>
    <row r="1596" spans="2:8" x14ac:dyDescent="0.2">
      <c r="B1596"/>
      <c r="C1596"/>
      <c r="D1596"/>
      <c r="E1596"/>
      <c r="F1596"/>
      <c r="G1596"/>
      <c r="H1596"/>
    </row>
    <row r="1597" spans="2:8" x14ac:dyDescent="0.2">
      <c r="B1597"/>
      <c r="C1597"/>
      <c r="D1597"/>
      <c r="E1597"/>
      <c r="F1597"/>
      <c r="G1597"/>
      <c r="H1597"/>
    </row>
    <row r="1598" spans="2:8" x14ac:dyDescent="0.2">
      <c r="B1598"/>
      <c r="C1598"/>
      <c r="D1598"/>
      <c r="E1598"/>
      <c r="F1598"/>
      <c r="G1598"/>
      <c r="H1598"/>
    </row>
    <row r="1599" spans="2:8" x14ac:dyDescent="0.2">
      <c r="B1599"/>
      <c r="C1599"/>
      <c r="D1599"/>
      <c r="E1599"/>
      <c r="F1599"/>
      <c r="G1599"/>
      <c r="H1599"/>
    </row>
    <row r="1600" spans="2:8" x14ac:dyDescent="0.2">
      <c r="B1600"/>
      <c r="C1600"/>
      <c r="D1600"/>
      <c r="E1600"/>
      <c r="F1600"/>
      <c r="G1600"/>
      <c r="H1600"/>
    </row>
    <row r="1601" spans="2:8" x14ac:dyDescent="0.2">
      <c r="B1601"/>
      <c r="C1601"/>
      <c r="D1601"/>
      <c r="E1601"/>
      <c r="F1601"/>
      <c r="G1601"/>
      <c r="H1601"/>
    </row>
    <row r="1602" spans="2:8" x14ac:dyDescent="0.2">
      <c r="B1602"/>
      <c r="C1602"/>
      <c r="D1602"/>
      <c r="E1602"/>
      <c r="F1602"/>
      <c r="G1602"/>
      <c r="H1602"/>
    </row>
    <row r="1603" spans="2:8" x14ac:dyDescent="0.2">
      <c r="B1603"/>
      <c r="C1603"/>
      <c r="D1603"/>
      <c r="E1603"/>
      <c r="F1603"/>
      <c r="G1603"/>
      <c r="H1603"/>
    </row>
    <row r="1604" spans="2:8" x14ac:dyDescent="0.2">
      <c r="B1604"/>
      <c r="C1604"/>
      <c r="D1604"/>
      <c r="E1604"/>
      <c r="F1604"/>
      <c r="G1604"/>
      <c r="H1604"/>
    </row>
    <row r="1605" spans="2:8" x14ac:dyDescent="0.2">
      <c r="B1605"/>
      <c r="C1605"/>
      <c r="D1605"/>
      <c r="E1605"/>
      <c r="F1605"/>
      <c r="G1605"/>
      <c r="H1605"/>
    </row>
    <row r="1606" spans="2:8" x14ac:dyDescent="0.2">
      <c r="B1606"/>
      <c r="C1606"/>
      <c r="D1606"/>
      <c r="E1606"/>
      <c r="F1606"/>
      <c r="G1606"/>
      <c r="H1606"/>
    </row>
    <row r="1607" spans="2:8" x14ac:dyDescent="0.2">
      <c r="B1607"/>
      <c r="C1607"/>
      <c r="D1607"/>
      <c r="E1607"/>
      <c r="F1607"/>
      <c r="G1607"/>
      <c r="H1607"/>
    </row>
    <row r="1608" spans="2:8" x14ac:dyDescent="0.2">
      <c r="B1608"/>
      <c r="C1608"/>
      <c r="D1608"/>
      <c r="E1608"/>
      <c r="F1608"/>
      <c r="G1608"/>
      <c r="H1608"/>
    </row>
    <row r="1609" spans="2:8" x14ac:dyDescent="0.2">
      <c r="B1609"/>
      <c r="C1609"/>
      <c r="D1609"/>
      <c r="E1609"/>
      <c r="F1609"/>
      <c r="G1609"/>
      <c r="H1609"/>
    </row>
    <row r="1610" spans="2:8" x14ac:dyDescent="0.2">
      <c r="B1610"/>
      <c r="C1610"/>
      <c r="D1610"/>
      <c r="E1610"/>
      <c r="F1610"/>
      <c r="G1610"/>
      <c r="H1610"/>
    </row>
    <row r="1611" spans="2:8" x14ac:dyDescent="0.2">
      <c r="B1611"/>
      <c r="C1611"/>
      <c r="D1611"/>
      <c r="E1611"/>
      <c r="F1611"/>
      <c r="G1611"/>
      <c r="H1611"/>
    </row>
    <row r="1612" spans="2:8" x14ac:dyDescent="0.2">
      <c r="B1612"/>
      <c r="C1612"/>
      <c r="D1612"/>
      <c r="E1612"/>
      <c r="F1612"/>
      <c r="G1612"/>
      <c r="H1612"/>
    </row>
    <row r="1613" spans="2:8" x14ac:dyDescent="0.2">
      <c r="B1613"/>
      <c r="C1613"/>
      <c r="D1613"/>
      <c r="E1613"/>
      <c r="F1613"/>
      <c r="G1613"/>
      <c r="H1613"/>
    </row>
    <row r="1614" spans="2:8" x14ac:dyDescent="0.2">
      <c r="B1614"/>
      <c r="C1614"/>
      <c r="D1614"/>
      <c r="E1614"/>
      <c r="F1614"/>
      <c r="G1614"/>
      <c r="H1614"/>
    </row>
    <row r="1615" spans="2:8" x14ac:dyDescent="0.2">
      <c r="B1615"/>
      <c r="C1615"/>
      <c r="D1615"/>
      <c r="E1615"/>
      <c r="F1615"/>
      <c r="G1615"/>
      <c r="H1615"/>
    </row>
    <row r="1616" spans="2:8" x14ac:dyDescent="0.2">
      <c r="B1616"/>
      <c r="C1616"/>
      <c r="D1616"/>
      <c r="E1616"/>
      <c r="F1616"/>
      <c r="G1616"/>
      <c r="H1616"/>
    </row>
    <row r="1617" spans="2:8" x14ac:dyDescent="0.2">
      <c r="B1617"/>
      <c r="C1617"/>
      <c r="D1617"/>
      <c r="E1617"/>
      <c r="F1617"/>
      <c r="G1617"/>
      <c r="H1617"/>
    </row>
    <row r="1618" spans="2:8" x14ac:dyDescent="0.2">
      <c r="B1618"/>
      <c r="C1618"/>
      <c r="D1618"/>
      <c r="E1618"/>
      <c r="F1618"/>
      <c r="G1618"/>
      <c r="H1618"/>
    </row>
    <row r="1619" spans="2:8" x14ac:dyDescent="0.2">
      <c r="B1619"/>
      <c r="C1619"/>
      <c r="D1619"/>
      <c r="E1619"/>
      <c r="F1619"/>
      <c r="G1619"/>
      <c r="H1619"/>
    </row>
    <row r="1620" spans="2:8" x14ac:dyDescent="0.2">
      <c r="B1620"/>
      <c r="C1620"/>
      <c r="D1620"/>
      <c r="E1620"/>
      <c r="F1620"/>
      <c r="G1620"/>
      <c r="H1620"/>
    </row>
    <row r="1621" spans="2:8" x14ac:dyDescent="0.2">
      <c r="B1621"/>
      <c r="C1621"/>
      <c r="D1621"/>
      <c r="E1621"/>
      <c r="F1621"/>
      <c r="G1621"/>
      <c r="H1621"/>
    </row>
    <row r="1622" spans="2:8" x14ac:dyDescent="0.2">
      <c r="B1622"/>
      <c r="C1622"/>
      <c r="D1622"/>
      <c r="E1622"/>
      <c r="F1622"/>
      <c r="G1622"/>
      <c r="H1622"/>
    </row>
    <row r="1623" spans="2:8" x14ac:dyDescent="0.2">
      <c r="B1623"/>
      <c r="C1623"/>
      <c r="D1623"/>
      <c r="E1623"/>
      <c r="F1623"/>
      <c r="G1623"/>
      <c r="H1623"/>
    </row>
    <row r="1624" spans="2:8" x14ac:dyDescent="0.2">
      <c r="B1624"/>
      <c r="C1624"/>
      <c r="D1624"/>
      <c r="E1624"/>
      <c r="F1624"/>
      <c r="G1624"/>
      <c r="H1624"/>
    </row>
    <row r="1625" spans="2:8" x14ac:dyDescent="0.2">
      <c r="B1625"/>
      <c r="C1625"/>
      <c r="D1625"/>
      <c r="E1625"/>
      <c r="F1625"/>
      <c r="G1625"/>
      <c r="H1625"/>
    </row>
    <row r="1626" spans="2:8" x14ac:dyDescent="0.2">
      <c r="B1626"/>
      <c r="C1626"/>
      <c r="D1626"/>
      <c r="E1626"/>
      <c r="F1626"/>
      <c r="G1626"/>
      <c r="H1626"/>
    </row>
    <row r="1627" spans="2:8" x14ac:dyDescent="0.2">
      <c r="B1627"/>
      <c r="C1627"/>
      <c r="D1627"/>
      <c r="E1627"/>
      <c r="F1627"/>
      <c r="G1627"/>
      <c r="H1627"/>
    </row>
    <row r="1628" spans="2:8" x14ac:dyDescent="0.2">
      <c r="B1628"/>
      <c r="C1628"/>
      <c r="D1628"/>
      <c r="E1628"/>
      <c r="F1628"/>
      <c r="G1628"/>
      <c r="H1628"/>
    </row>
    <row r="1629" spans="2:8" x14ac:dyDescent="0.2">
      <c r="B1629"/>
      <c r="C1629"/>
      <c r="D1629"/>
      <c r="E1629"/>
      <c r="F1629"/>
      <c r="G1629"/>
      <c r="H1629"/>
    </row>
    <row r="1630" spans="2:8" x14ac:dyDescent="0.2">
      <c r="B1630"/>
      <c r="C1630"/>
      <c r="D1630"/>
      <c r="E1630"/>
      <c r="F1630"/>
      <c r="G1630"/>
      <c r="H1630"/>
    </row>
    <row r="1631" spans="2:8" x14ac:dyDescent="0.2">
      <c r="B1631"/>
      <c r="C1631"/>
      <c r="D1631"/>
      <c r="E1631"/>
      <c r="F1631"/>
      <c r="G1631"/>
      <c r="H1631"/>
    </row>
    <row r="1632" spans="2:8" x14ac:dyDescent="0.2">
      <c r="B1632"/>
      <c r="C1632"/>
      <c r="D1632"/>
      <c r="E1632"/>
      <c r="F1632"/>
      <c r="G1632"/>
      <c r="H1632"/>
    </row>
    <row r="1633" spans="2:8" x14ac:dyDescent="0.2">
      <c r="B1633"/>
      <c r="C1633"/>
      <c r="D1633"/>
      <c r="E1633"/>
      <c r="F1633"/>
      <c r="G1633"/>
      <c r="H1633"/>
    </row>
    <row r="1634" spans="2:8" x14ac:dyDescent="0.2">
      <c r="B1634"/>
      <c r="C1634"/>
      <c r="D1634"/>
      <c r="E1634"/>
      <c r="F1634"/>
      <c r="G1634"/>
      <c r="H1634"/>
    </row>
    <row r="1635" spans="2:8" x14ac:dyDescent="0.2">
      <c r="B1635"/>
      <c r="C1635"/>
      <c r="D1635"/>
      <c r="E1635"/>
      <c r="F1635"/>
      <c r="G1635"/>
      <c r="H1635"/>
    </row>
    <row r="1636" spans="2:8" x14ac:dyDescent="0.2">
      <c r="B1636"/>
      <c r="C1636"/>
      <c r="D1636"/>
      <c r="E1636"/>
      <c r="F1636"/>
      <c r="G1636"/>
      <c r="H1636"/>
    </row>
    <row r="1637" spans="2:8" x14ac:dyDescent="0.2">
      <c r="B1637"/>
      <c r="C1637"/>
      <c r="D1637"/>
      <c r="E1637"/>
      <c r="F1637"/>
      <c r="G1637"/>
      <c r="H1637"/>
    </row>
    <row r="1638" spans="2:8" x14ac:dyDescent="0.2">
      <c r="B1638"/>
      <c r="C1638"/>
      <c r="D1638"/>
      <c r="E1638"/>
      <c r="F1638"/>
      <c r="G1638"/>
      <c r="H1638"/>
    </row>
    <row r="1639" spans="2:8" x14ac:dyDescent="0.2">
      <c r="B1639"/>
      <c r="C1639"/>
      <c r="D1639"/>
      <c r="E1639"/>
      <c r="F1639"/>
      <c r="G1639"/>
      <c r="H1639"/>
    </row>
    <row r="1640" spans="2:8" x14ac:dyDescent="0.2">
      <c r="B1640"/>
      <c r="C1640"/>
      <c r="D1640"/>
      <c r="E1640"/>
      <c r="F1640"/>
      <c r="G1640"/>
      <c r="H1640"/>
    </row>
    <row r="1641" spans="2:8" x14ac:dyDescent="0.2">
      <c r="B1641"/>
      <c r="C1641"/>
      <c r="D1641"/>
      <c r="E1641"/>
      <c r="F1641"/>
      <c r="G1641"/>
      <c r="H1641"/>
    </row>
    <row r="1642" spans="2:8" x14ac:dyDescent="0.2">
      <c r="B1642"/>
      <c r="C1642"/>
      <c r="D1642"/>
      <c r="E1642"/>
      <c r="F1642"/>
      <c r="G1642"/>
      <c r="H1642"/>
    </row>
    <row r="1643" spans="2:8" x14ac:dyDescent="0.2">
      <c r="B1643"/>
      <c r="C1643"/>
      <c r="D1643"/>
      <c r="E1643"/>
      <c r="F1643"/>
      <c r="G1643"/>
      <c r="H1643"/>
    </row>
    <row r="1644" spans="2:8" x14ac:dyDescent="0.2">
      <c r="B1644"/>
      <c r="C1644"/>
      <c r="D1644"/>
      <c r="E1644"/>
      <c r="F1644"/>
      <c r="G1644"/>
      <c r="H1644"/>
    </row>
    <row r="1645" spans="2:8" x14ac:dyDescent="0.2">
      <c r="B1645"/>
      <c r="C1645"/>
      <c r="D1645"/>
      <c r="E1645"/>
      <c r="F1645"/>
      <c r="G1645"/>
      <c r="H1645"/>
    </row>
    <row r="1646" spans="2:8" x14ac:dyDescent="0.2">
      <c r="B1646"/>
      <c r="C1646"/>
      <c r="D1646"/>
      <c r="E1646"/>
      <c r="F1646"/>
      <c r="G1646"/>
      <c r="H1646"/>
    </row>
    <row r="1647" spans="2:8" x14ac:dyDescent="0.2">
      <c r="B1647"/>
      <c r="C1647"/>
      <c r="D1647"/>
      <c r="E1647"/>
      <c r="F1647"/>
      <c r="G1647"/>
      <c r="H1647"/>
    </row>
    <row r="1648" spans="2:8" x14ac:dyDescent="0.2">
      <c r="B1648"/>
      <c r="C1648"/>
      <c r="D1648"/>
      <c r="E1648"/>
      <c r="F1648"/>
      <c r="G1648"/>
      <c r="H1648"/>
    </row>
    <row r="1649" spans="2:8" x14ac:dyDescent="0.2">
      <c r="B1649"/>
      <c r="C1649"/>
      <c r="D1649"/>
      <c r="E1649"/>
      <c r="F1649"/>
      <c r="G1649"/>
      <c r="H1649"/>
    </row>
    <row r="1650" spans="2:8" x14ac:dyDescent="0.2">
      <c r="B1650"/>
      <c r="C1650"/>
      <c r="D1650"/>
      <c r="E1650"/>
      <c r="F1650"/>
      <c r="G1650"/>
      <c r="H1650"/>
    </row>
    <row r="1651" spans="2:8" x14ac:dyDescent="0.2">
      <c r="B1651"/>
      <c r="C1651"/>
      <c r="D1651"/>
      <c r="E1651"/>
      <c r="F1651"/>
      <c r="G1651"/>
      <c r="H1651"/>
    </row>
    <row r="1652" spans="2:8" x14ac:dyDescent="0.2">
      <c r="B1652"/>
      <c r="C1652"/>
      <c r="D1652"/>
      <c r="E1652"/>
      <c r="F1652"/>
      <c r="G1652"/>
      <c r="H1652"/>
    </row>
    <row r="1653" spans="2:8" x14ac:dyDescent="0.2">
      <c r="B1653"/>
      <c r="C1653"/>
      <c r="D1653"/>
      <c r="E1653"/>
      <c r="F1653"/>
      <c r="G1653"/>
      <c r="H1653"/>
    </row>
    <row r="1654" spans="2:8" x14ac:dyDescent="0.2">
      <c r="B1654"/>
      <c r="C1654"/>
      <c r="D1654"/>
      <c r="E1654"/>
      <c r="F1654"/>
      <c r="G1654"/>
      <c r="H1654"/>
    </row>
    <row r="1655" spans="2:8" x14ac:dyDescent="0.2">
      <c r="B1655"/>
      <c r="C1655"/>
      <c r="D1655"/>
      <c r="E1655"/>
      <c r="F1655"/>
      <c r="G1655"/>
      <c r="H1655"/>
    </row>
    <row r="1656" spans="2:8" x14ac:dyDescent="0.2">
      <c r="B1656"/>
      <c r="C1656"/>
      <c r="D1656"/>
      <c r="E1656"/>
      <c r="F1656"/>
      <c r="G1656"/>
      <c r="H1656"/>
    </row>
    <row r="1657" spans="2:8" x14ac:dyDescent="0.2">
      <c r="B1657"/>
      <c r="C1657"/>
      <c r="D1657"/>
      <c r="E1657"/>
      <c r="F1657"/>
      <c r="G1657"/>
      <c r="H1657"/>
    </row>
    <row r="1658" spans="2:8" x14ac:dyDescent="0.2">
      <c r="B1658"/>
      <c r="C1658"/>
      <c r="D1658"/>
      <c r="E1658"/>
      <c r="F1658"/>
      <c r="G1658"/>
      <c r="H1658"/>
    </row>
    <row r="1659" spans="2:8" x14ac:dyDescent="0.2">
      <c r="B1659"/>
      <c r="C1659"/>
      <c r="D1659"/>
      <c r="E1659"/>
      <c r="F1659"/>
      <c r="G1659"/>
      <c r="H1659"/>
    </row>
    <row r="1660" spans="2:8" x14ac:dyDescent="0.2">
      <c r="B1660"/>
      <c r="C1660"/>
      <c r="D1660"/>
      <c r="E1660"/>
      <c r="F1660"/>
      <c r="G1660"/>
      <c r="H1660"/>
    </row>
    <row r="1661" spans="2:8" x14ac:dyDescent="0.2">
      <c r="B1661"/>
      <c r="C1661"/>
      <c r="D1661"/>
      <c r="E1661"/>
      <c r="F1661"/>
      <c r="G1661"/>
      <c r="H1661"/>
    </row>
    <row r="1662" spans="2:8" x14ac:dyDescent="0.2">
      <c r="B1662"/>
      <c r="C1662"/>
      <c r="D1662"/>
      <c r="E1662"/>
      <c r="F1662"/>
      <c r="G1662"/>
      <c r="H1662"/>
    </row>
    <row r="1663" spans="2:8" x14ac:dyDescent="0.2">
      <c r="B1663"/>
      <c r="C1663"/>
      <c r="D1663"/>
      <c r="E1663"/>
      <c r="F1663"/>
      <c r="G1663"/>
      <c r="H1663"/>
    </row>
    <row r="1664" spans="2:8" x14ac:dyDescent="0.2">
      <c r="B1664"/>
      <c r="C1664"/>
      <c r="D1664"/>
      <c r="E1664"/>
      <c r="F1664"/>
      <c r="G1664"/>
      <c r="H1664"/>
    </row>
    <row r="1665" spans="2:8" x14ac:dyDescent="0.2">
      <c r="B1665"/>
      <c r="C1665"/>
      <c r="D1665"/>
      <c r="E1665"/>
      <c r="F1665"/>
      <c r="G1665"/>
      <c r="H1665"/>
    </row>
    <row r="1666" spans="2:8" x14ac:dyDescent="0.2">
      <c r="B1666"/>
      <c r="C1666"/>
      <c r="D1666"/>
      <c r="E1666"/>
      <c r="F1666"/>
      <c r="G1666"/>
      <c r="H1666"/>
    </row>
    <row r="1667" spans="2:8" x14ac:dyDescent="0.2">
      <c r="B1667"/>
      <c r="C1667"/>
      <c r="D1667"/>
      <c r="E1667"/>
      <c r="F1667"/>
      <c r="G1667"/>
      <c r="H1667"/>
    </row>
    <row r="1668" spans="2:8" x14ac:dyDescent="0.2">
      <c r="B1668"/>
      <c r="C1668"/>
      <c r="D1668"/>
      <c r="E1668"/>
      <c r="F1668"/>
      <c r="G1668"/>
      <c r="H1668"/>
    </row>
    <row r="1669" spans="2:8" x14ac:dyDescent="0.2">
      <c r="B1669"/>
      <c r="C1669"/>
      <c r="D1669"/>
      <c r="E1669"/>
      <c r="F1669"/>
      <c r="G1669"/>
      <c r="H1669"/>
    </row>
    <row r="1670" spans="2:8" x14ac:dyDescent="0.2">
      <c r="B1670"/>
      <c r="C1670"/>
      <c r="D1670"/>
      <c r="E1670"/>
      <c r="F1670"/>
      <c r="G1670"/>
      <c r="H1670"/>
    </row>
    <row r="1671" spans="2:8" x14ac:dyDescent="0.2">
      <c r="B1671"/>
      <c r="C1671"/>
      <c r="D1671"/>
      <c r="E1671"/>
      <c r="F1671"/>
      <c r="G1671"/>
      <c r="H1671"/>
    </row>
    <row r="1672" spans="2:8" x14ac:dyDescent="0.2">
      <c r="B1672"/>
      <c r="C1672"/>
      <c r="D1672"/>
      <c r="E1672"/>
      <c r="F1672"/>
      <c r="G1672"/>
      <c r="H1672"/>
    </row>
    <row r="1673" spans="2:8" x14ac:dyDescent="0.2">
      <c r="B1673"/>
      <c r="C1673"/>
      <c r="D1673"/>
      <c r="E1673"/>
      <c r="F1673"/>
      <c r="G1673"/>
      <c r="H1673"/>
    </row>
    <row r="1674" spans="2:8" x14ac:dyDescent="0.2">
      <c r="B1674"/>
      <c r="C1674"/>
      <c r="D1674"/>
      <c r="E1674"/>
      <c r="F1674"/>
      <c r="G1674"/>
      <c r="H1674"/>
    </row>
    <row r="1675" spans="2:8" x14ac:dyDescent="0.2">
      <c r="B1675"/>
      <c r="C1675"/>
      <c r="D1675"/>
      <c r="E1675"/>
      <c r="F1675"/>
      <c r="G1675"/>
      <c r="H1675"/>
    </row>
    <row r="1676" spans="2:8" x14ac:dyDescent="0.2">
      <c r="B1676"/>
      <c r="C1676"/>
      <c r="D1676"/>
      <c r="E1676"/>
      <c r="F1676"/>
      <c r="G1676"/>
      <c r="H1676"/>
    </row>
    <row r="1677" spans="2:8" x14ac:dyDescent="0.2">
      <c r="B1677"/>
      <c r="C1677"/>
      <c r="D1677"/>
      <c r="E1677"/>
      <c r="F1677"/>
      <c r="G1677"/>
      <c r="H1677"/>
    </row>
    <row r="1678" spans="2:8" x14ac:dyDescent="0.2">
      <c r="B1678"/>
      <c r="C1678"/>
      <c r="D1678"/>
      <c r="E1678"/>
      <c r="F1678"/>
      <c r="G1678"/>
      <c r="H1678"/>
    </row>
    <row r="1679" spans="2:8" x14ac:dyDescent="0.2">
      <c r="B1679"/>
      <c r="C1679"/>
      <c r="D1679"/>
      <c r="E1679"/>
      <c r="F1679"/>
      <c r="G1679"/>
      <c r="H1679"/>
    </row>
    <row r="1680" spans="2:8" x14ac:dyDescent="0.2">
      <c r="B1680"/>
      <c r="C1680"/>
      <c r="D1680"/>
      <c r="E1680"/>
      <c r="F1680"/>
      <c r="G1680"/>
      <c r="H1680"/>
    </row>
    <row r="1681" spans="2:8" x14ac:dyDescent="0.2">
      <c r="B1681"/>
      <c r="C1681"/>
      <c r="D1681"/>
      <c r="E1681"/>
      <c r="F1681"/>
      <c r="G1681"/>
      <c r="H1681"/>
    </row>
    <row r="1682" spans="2:8" x14ac:dyDescent="0.2">
      <c r="B1682"/>
      <c r="C1682"/>
      <c r="D1682"/>
      <c r="E1682"/>
      <c r="F1682"/>
      <c r="G1682"/>
      <c r="H1682"/>
    </row>
    <row r="1683" spans="2:8" x14ac:dyDescent="0.2">
      <c r="B1683"/>
      <c r="C1683"/>
      <c r="D1683"/>
      <c r="E1683"/>
      <c r="F1683"/>
      <c r="G1683"/>
      <c r="H1683"/>
    </row>
    <row r="1684" spans="2:8" x14ac:dyDescent="0.2">
      <c r="B1684"/>
      <c r="C1684"/>
      <c r="D1684"/>
      <c r="E1684"/>
      <c r="F1684"/>
      <c r="G1684"/>
      <c r="H1684"/>
    </row>
    <row r="1685" spans="2:8" x14ac:dyDescent="0.2">
      <c r="B1685"/>
      <c r="C1685"/>
      <c r="D1685"/>
      <c r="E1685"/>
      <c r="F1685"/>
      <c r="G1685"/>
      <c r="H1685"/>
    </row>
    <row r="1686" spans="2:8" x14ac:dyDescent="0.2">
      <c r="B1686"/>
      <c r="C1686"/>
      <c r="D1686"/>
      <c r="E1686"/>
      <c r="F1686"/>
      <c r="G1686"/>
      <c r="H1686"/>
    </row>
    <row r="1687" spans="2:8" x14ac:dyDescent="0.2">
      <c r="B1687"/>
      <c r="C1687"/>
      <c r="D1687"/>
      <c r="E1687"/>
      <c r="F1687"/>
      <c r="G1687"/>
      <c r="H1687"/>
    </row>
    <row r="1688" spans="2:8" x14ac:dyDescent="0.2">
      <c r="B1688"/>
      <c r="C1688"/>
      <c r="D1688"/>
      <c r="E1688"/>
      <c r="F1688"/>
      <c r="G1688"/>
      <c r="H1688"/>
    </row>
    <row r="1689" spans="2:8" x14ac:dyDescent="0.2">
      <c r="B1689"/>
      <c r="C1689"/>
      <c r="D1689"/>
      <c r="E1689"/>
      <c r="F1689"/>
      <c r="G1689"/>
      <c r="H1689"/>
    </row>
    <row r="1690" spans="2:8" x14ac:dyDescent="0.2">
      <c r="B1690"/>
      <c r="C1690"/>
      <c r="D1690"/>
      <c r="E1690"/>
      <c r="F1690"/>
      <c r="G1690"/>
      <c r="H1690"/>
    </row>
    <row r="1691" spans="2:8" x14ac:dyDescent="0.2">
      <c r="B1691"/>
      <c r="C1691"/>
      <c r="D1691"/>
      <c r="E1691"/>
      <c r="F1691"/>
      <c r="G1691"/>
      <c r="H1691"/>
    </row>
    <row r="1692" spans="2:8" x14ac:dyDescent="0.2">
      <c r="B1692"/>
      <c r="C1692"/>
      <c r="D1692"/>
      <c r="E1692"/>
      <c r="F1692"/>
      <c r="G1692"/>
      <c r="H1692"/>
    </row>
    <row r="1693" spans="2:8" x14ac:dyDescent="0.2">
      <c r="B1693"/>
      <c r="C1693"/>
      <c r="D1693"/>
      <c r="E1693"/>
      <c r="F1693"/>
      <c r="G1693"/>
      <c r="H1693"/>
    </row>
    <row r="1694" spans="2:8" x14ac:dyDescent="0.2">
      <c r="B1694"/>
      <c r="C1694"/>
      <c r="D1694"/>
      <c r="E1694"/>
      <c r="F1694"/>
      <c r="G1694"/>
      <c r="H1694"/>
    </row>
    <row r="1695" spans="2:8" x14ac:dyDescent="0.2">
      <c r="B1695"/>
      <c r="C1695"/>
      <c r="D1695"/>
      <c r="E1695"/>
      <c r="F1695"/>
      <c r="G1695"/>
      <c r="H1695"/>
    </row>
    <row r="1696" spans="2:8" x14ac:dyDescent="0.2">
      <c r="B1696"/>
      <c r="C1696"/>
      <c r="D1696"/>
      <c r="E1696"/>
      <c r="F1696"/>
      <c r="G1696"/>
      <c r="H1696"/>
    </row>
    <row r="1697" spans="2:8" x14ac:dyDescent="0.2">
      <c r="B1697"/>
      <c r="C1697"/>
      <c r="D1697"/>
      <c r="E1697"/>
      <c r="F1697"/>
      <c r="G1697"/>
      <c r="H1697"/>
    </row>
    <row r="1698" spans="2:8" x14ac:dyDescent="0.2">
      <c r="B1698"/>
      <c r="C1698"/>
      <c r="D1698"/>
      <c r="E1698"/>
      <c r="F1698"/>
      <c r="G1698"/>
      <c r="H1698"/>
    </row>
    <row r="1699" spans="2:8" x14ac:dyDescent="0.2">
      <c r="B1699"/>
      <c r="C1699"/>
      <c r="D1699"/>
      <c r="E1699"/>
      <c r="F1699"/>
      <c r="G1699"/>
      <c r="H1699"/>
    </row>
    <row r="1700" spans="2:8" x14ac:dyDescent="0.2">
      <c r="B1700"/>
      <c r="C1700"/>
      <c r="D1700"/>
      <c r="E1700"/>
      <c r="F1700"/>
      <c r="G1700"/>
      <c r="H1700"/>
    </row>
    <row r="1701" spans="2:8" x14ac:dyDescent="0.2">
      <c r="B1701"/>
      <c r="C1701"/>
      <c r="D1701"/>
      <c r="E1701"/>
      <c r="F1701"/>
      <c r="G1701"/>
      <c r="H1701"/>
    </row>
    <row r="1702" spans="2:8" x14ac:dyDescent="0.2">
      <c r="B1702"/>
      <c r="C1702"/>
      <c r="D1702"/>
      <c r="E1702"/>
      <c r="F1702"/>
      <c r="G1702"/>
      <c r="H1702"/>
    </row>
    <row r="1703" spans="2:8" x14ac:dyDescent="0.2">
      <c r="B1703"/>
      <c r="C1703"/>
      <c r="D1703"/>
      <c r="E1703"/>
      <c r="F1703"/>
      <c r="G1703"/>
      <c r="H1703"/>
    </row>
    <row r="1704" spans="2:8" x14ac:dyDescent="0.2">
      <c r="B1704"/>
      <c r="C1704"/>
      <c r="D1704"/>
      <c r="E1704"/>
      <c r="F1704"/>
      <c r="G1704"/>
      <c r="H1704"/>
    </row>
    <row r="1705" spans="2:8" x14ac:dyDescent="0.2">
      <c r="B1705"/>
      <c r="C1705"/>
      <c r="D1705"/>
      <c r="E1705"/>
      <c r="F1705"/>
      <c r="G1705"/>
      <c r="H1705"/>
    </row>
    <row r="1706" spans="2:8" x14ac:dyDescent="0.2">
      <c r="B1706"/>
      <c r="C1706"/>
      <c r="D1706"/>
      <c r="E1706"/>
      <c r="F1706"/>
      <c r="G1706"/>
      <c r="H1706"/>
    </row>
    <row r="1707" spans="2:8" x14ac:dyDescent="0.2">
      <c r="B1707"/>
      <c r="C1707"/>
      <c r="D1707"/>
      <c r="E1707"/>
      <c r="F1707"/>
      <c r="G1707"/>
      <c r="H1707"/>
    </row>
    <row r="1708" spans="2:8" x14ac:dyDescent="0.2">
      <c r="B1708"/>
      <c r="C1708"/>
      <c r="D1708"/>
      <c r="E1708"/>
      <c r="F1708"/>
      <c r="G1708"/>
      <c r="H1708"/>
    </row>
    <row r="1709" spans="2:8" x14ac:dyDescent="0.2">
      <c r="B1709"/>
      <c r="C1709"/>
      <c r="D1709"/>
      <c r="E1709"/>
      <c r="F1709"/>
      <c r="G1709"/>
      <c r="H1709"/>
    </row>
    <row r="1710" spans="2:8" x14ac:dyDescent="0.2">
      <c r="B1710"/>
      <c r="C1710"/>
      <c r="D1710"/>
      <c r="E1710"/>
      <c r="F1710"/>
      <c r="G1710"/>
      <c r="H1710"/>
    </row>
    <row r="1711" spans="2:8" x14ac:dyDescent="0.2">
      <c r="B1711"/>
      <c r="C1711"/>
      <c r="D1711"/>
      <c r="E1711"/>
      <c r="F1711"/>
      <c r="G1711"/>
      <c r="H1711"/>
    </row>
    <row r="1712" spans="2:8" x14ac:dyDescent="0.2">
      <c r="B1712"/>
      <c r="C1712"/>
      <c r="D1712"/>
      <c r="E1712"/>
      <c r="F1712"/>
      <c r="G1712"/>
      <c r="H1712"/>
    </row>
    <row r="1713" spans="2:8" x14ac:dyDescent="0.2">
      <c r="B1713"/>
      <c r="C1713"/>
      <c r="D1713"/>
      <c r="E1713"/>
      <c r="F1713"/>
      <c r="G1713"/>
      <c r="H1713"/>
    </row>
    <row r="1714" spans="2:8" x14ac:dyDescent="0.2">
      <c r="B1714"/>
      <c r="C1714"/>
      <c r="D1714"/>
      <c r="E1714"/>
      <c r="F1714"/>
      <c r="G1714"/>
      <c r="H1714"/>
    </row>
    <row r="1715" spans="2:8" x14ac:dyDescent="0.2">
      <c r="B1715"/>
      <c r="C1715"/>
      <c r="D1715"/>
      <c r="E1715"/>
      <c r="F1715"/>
      <c r="G1715"/>
      <c r="H1715"/>
    </row>
    <row r="1716" spans="2:8" x14ac:dyDescent="0.2">
      <c r="B1716"/>
      <c r="C1716"/>
      <c r="D1716"/>
      <c r="E1716"/>
      <c r="F1716"/>
      <c r="G1716"/>
      <c r="H1716"/>
    </row>
    <row r="1717" spans="2:8" x14ac:dyDescent="0.2">
      <c r="B1717"/>
      <c r="C1717"/>
      <c r="D1717"/>
      <c r="E1717"/>
      <c r="F1717"/>
      <c r="G1717"/>
      <c r="H1717"/>
    </row>
    <row r="1718" spans="2:8" x14ac:dyDescent="0.2">
      <c r="B1718"/>
      <c r="C1718"/>
      <c r="D1718"/>
      <c r="E1718"/>
      <c r="F1718"/>
      <c r="G1718"/>
      <c r="H1718"/>
    </row>
    <row r="1719" spans="2:8" x14ac:dyDescent="0.2">
      <c r="B1719"/>
      <c r="C1719"/>
      <c r="D1719"/>
      <c r="E1719"/>
      <c r="F1719"/>
      <c r="G1719"/>
      <c r="H1719"/>
    </row>
    <row r="1720" spans="2:8" x14ac:dyDescent="0.2">
      <c r="B1720"/>
      <c r="C1720"/>
      <c r="D1720"/>
      <c r="E1720"/>
      <c r="F1720"/>
      <c r="G1720"/>
      <c r="H1720"/>
    </row>
    <row r="1721" spans="2:8" x14ac:dyDescent="0.2">
      <c r="B1721"/>
      <c r="C1721"/>
      <c r="D1721"/>
      <c r="E1721"/>
      <c r="F1721"/>
      <c r="G1721"/>
      <c r="H1721"/>
    </row>
    <row r="1722" spans="2:8" x14ac:dyDescent="0.2">
      <c r="B1722"/>
      <c r="C1722"/>
      <c r="D1722"/>
      <c r="E1722"/>
      <c r="F1722"/>
      <c r="G1722"/>
      <c r="H1722"/>
    </row>
    <row r="1723" spans="2:8" x14ac:dyDescent="0.2">
      <c r="B1723"/>
      <c r="C1723"/>
      <c r="D1723"/>
      <c r="E1723"/>
      <c r="F1723"/>
      <c r="G1723"/>
      <c r="H1723"/>
    </row>
    <row r="1724" spans="2:8" x14ac:dyDescent="0.2">
      <c r="B1724"/>
      <c r="C1724"/>
      <c r="D1724"/>
      <c r="E1724"/>
      <c r="F1724"/>
      <c r="G1724"/>
      <c r="H1724"/>
    </row>
    <row r="1725" spans="2:8" x14ac:dyDescent="0.2">
      <c r="B1725"/>
      <c r="C1725"/>
      <c r="D1725"/>
      <c r="E1725"/>
      <c r="F1725"/>
      <c r="G1725"/>
      <c r="H1725"/>
    </row>
    <row r="1726" spans="2:8" x14ac:dyDescent="0.2">
      <c r="B1726"/>
      <c r="C1726"/>
      <c r="D1726"/>
      <c r="E1726"/>
      <c r="F1726"/>
      <c r="G1726"/>
      <c r="H1726"/>
    </row>
    <row r="1727" spans="2:8" x14ac:dyDescent="0.2">
      <c r="B1727"/>
      <c r="C1727"/>
      <c r="D1727"/>
      <c r="E1727"/>
      <c r="F1727"/>
      <c r="G1727"/>
      <c r="H1727"/>
    </row>
    <row r="1728" spans="2:8" x14ac:dyDescent="0.2">
      <c r="B1728"/>
      <c r="C1728"/>
      <c r="D1728"/>
      <c r="E1728"/>
      <c r="F1728"/>
      <c r="G1728"/>
      <c r="H1728"/>
    </row>
    <row r="1729" spans="2:8" x14ac:dyDescent="0.2">
      <c r="B1729"/>
      <c r="C1729"/>
      <c r="D1729"/>
      <c r="E1729"/>
      <c r="F1729"/>
      <c r="G1729"/>
      <c r="H1729"/>
    </row>
    <row r="1730" spans="2:8" x14ac:dyDescent="0.2">
      <c r="B1730"/>
      <c r="C1730"/>
      <c r="D1730"/>
      <c r="E1730"/>
      <c r="F1730"/>
      <c r="G1730"/>
      <c r="H1730"/>
    </row>
    <row r="1731" spans="2:8" x14ac:dyDescent="0.2">
      <c r="B1731"/>
      <c r="C1731"/>
      <c r="D1731"/>
      <c r="E1731"/>
      <c r="F1731"/>
      <c r="G1731"/>
      <c r="H1731"/>
    </row>
    <row r="1732" spans="2:8" x14ac:dyDescent="0.2">
      <c r="B1732"/>
      <c r="C1732"/>
      <c r="D1732"/>
      <c r="E1732"/>
      <c r="F1732"/>
      <c r="G1732"/>
      <c r="H1732"/>
    </row>
    <row r="1733" spans="2:8" x14ac:dyDescent="0.2">
      <c r="B1733"/>
      <c r="C1733"/>
      <c r="D1733"/>
      <c r="E1733"/>
      <c r="F1733"/>
      <c r="G1733"/>
      <c r="H1733"/>
    </row>
    <row r="1734" spans="2:8" x14ac:dyDescent="0.2">
      <c r="B1734"/>
      <c r="C1734"/>
      <c r="D1734"/>
      <c r="E1734"/>
      <c r="F1734"/>
      <c r="G1734"/>
      <c r="H1734"/>
    </row>
    <row r="1735" spans="2:8" x14ac:dyDescent="0.2">
      <c r="B1735"/>
      <c r="C1735"/>
      <c r="D1735"/>
      <c r="E1735"/>
      <c r="F1735"/>
      <c r="G1735"/>
      <c r="H1735"/>
    </row>
    <row r="1736" spans="2:8" x14ac:dyDescent="0.2">
      <c r="B1736"/>
      <c r="C1736"/>
      <c r="D1736"/>
      <c r="E1736"/>
      <c r="F1736"/>
      <c r="G1736"/>
      <c r="H1736"/>
    </row>
    <row r="1737" spans="2:8" x14ac:dyDescent="0.2">
      <c r="B1737"/>
      <c r="C1737"/>
      <c r="D1737"/>
      <c r="E1737"/>
      <c r="F1737"/>
      <c r="G1737"/>
      <c r="H1737"/>
    </row>
    <row r="1738" spans="2:8" x14ac:dyDescent="0.2">
      <c r="B1738"/>
      <c r="C1738"/>
      <c r="D1738"/>
      <c r="E1738"/>
      <c r="F1738"/>
      <c r="G1738"/>
      <c r="H1738"/>
    </row>
    <row r="1739" spans="2:8" x14ac:dyDescent="0.2">
      <c r="B1739"/>
      <c r="C1739"/>
      <c r="D1739"/>
      <c r="E1739"/>
      <c r="F1739"/>
      <c r="G1739"/>
      <c r="H1739"/>
    </row>
    <row r="1740" spans="2:8" x14ac:dyDescent="0.2">
      <c r="B1740"/>
      <c r="C1740"/>
      <c r="D1740"/>
      <c r="E1740"/>
      <c r="F1740"/>
      <c r="G1740"/>
      <c r="H1740"/>
    </row>
    <row r="1741" spans="2:8" x14ac:dyDescent="0.2">
      <c r="B1741"/>
      <c r="C1741"/>
      <c r="D1741"/>
      <c r="E1741"/>
      <c r="F1741"/>
      <c r="G1741"/>
      <c r="H1741"/>
    </row>
    <row r="1742" spans="2:8" x14ac:dyDescent="0.2">
      <c r="B1742"/>
      <c r="C1742"/>
      <c r="D1742"/>
      <c r="E1742"/>
      <c r="F1742"/>
      <c r="G1742"/>
      <c r="H1742"/>
    </row>
    <row r="1743" spans="2:8" x14ac:dyDescent="0.2">
      <c r="B1743"/>
      <c r="C1743"/>
      <c r="D1743"/>
      <c r="E1743"/>
      <c r="F1743"/>
      <c r="G1743"/>
      <c r="H1743"/>
    </row>
    <row r="1744" spans="2:8" x14ac:dyDescent="0.2">
      <c r="B1744"/>
      <c r="C1744"/>
      <c r="D1744"/>
      <c r="E1744"/>
      <c r="F1744"/>
      <c r="G1744"/>
      <c r="H1744"/>
    </row>
    <row r="1745" spans="2:8" x14ac:dyDescent="0.2">
      <c r="B1745"/>
      <c r="C1745"/>
      <c r="D1745"/>
      <c r="E1745"/>
      <c r="F1745"/>
      <c r="G1745"/>
      <c r="H1745"/>
    </row>
    <row r="1746" spans="2:8" x14ac:dyDescent="0.2">
      <c r="B1746"/>
      <c r="C1746"/>
      <c r="D1746"/>
      <c r="E1746"/>
      <c r="F1746"/>
      <c r="G1746"/>
      <c r="H1746"/>
    </row>
    <row r="1747" spans="2:8" x14ac:dyDescent="0.2">
      <c r="B1747"/>
      <c r="C1747"/>
      <c r="D1747"/>
      <c r="E1747"/>
      <c r="F1747"/>
      <c r="G1747"/>
      <c r="H1747"/>
    </row>
    <row r="1748" spans="2:8" x14ac:dyDescent="0.2">
      <c r="B1748"/>
      <c r="C1748"/>
      <c r="D1748"/>
      <c r="E1748"/>
      <c r="F1748"/>
      <c r="G1748"/>
      <c r="H1748"/>
    </row>
    <row r="1749" spans="2:8" x14ac:dyDescent="0.2">
      <c r="B1749"/>
      <c r="C1749"/>
      <c r="D1749"/>
      <c r="E1749"/>
      <c r="F1749"/>
      <c r="G1749"/>
      <c r="H1749"/>
    </row>
    <row r="1750" spans="2:8" x14ac:dyDescent="0.2">
      <c r="B1750"/>
      <c r="C1750"/>
      <c r="D1750"/>
      <c r="E1750"/>
      <c r="F1750"/>
      <c r="G1750"/>
      <c r="H1750"/>
    </row>
    <row r="1751" spans="2:8" x14ac:dyDescent="0.2">
      <c r="B1751"/>
      <c r="C1751"/>
      <c r="D1751"/>
      <c r="E1751"/>
      <c r="F1751"/>
      <c r="G1751"/>
      <c r="H1751"/>
    </row>
    <row r="1752" spans="2:8" x14ac:dyDescent="0.2">
      <c r="B1752"/>
      <c r="C1752"/>
      <c r="D1752"/>
      <c r="E1752"/>
      <c r="F1752"/>
      <c r="G1752"/>
      <c r="H1752"/>
    </row>
    <row r="1753" spans="2:8" x14ac:dyDescent="0.2">
      <c r="B1753"/>
      <c r="C1753"/>
      <c r="D1753"/>
      <c r="E1753"/>
      <c r="F1753"/>
      <c r="G1753"/>
      <c r="H1753"/>
    </row>
    <row r="1754" spans="2:8" x14ac:dyDescent="0.2">
      <c r="B1754"/>
      <c r="C1754"/>
      <c r="D1754"/>
      <c r="E1754"/>
      <c r="F1754"/>
      <c r="G1754"/>
      <c r="H1754"/>
    </row>
    <row r="1755" spans="2:8" x14ac:dyDescent="0.2">
      <c r="B1755"/>
      <c r="C1755"/>
      <c r="D1755"/>
      <c r="E1755"/>
      <c r="F1755"/>
      <c r="G1755"/>
      <c r="H1755"/>
    </row>
    <row r="1756" spans="2:8" x14ac:dyDescent="0.2">
      <c r="B1756"/>
      <c r="C1756"/>
      <c r="D1756"/>
      <c r="E1756"/>
      <c r="F1756"/>
      <c r="G1756"/>
      <c r="H1756"/>
    </row>
    <row r="1757" spans="2:8" x14ac:dyDescent="0.2">
      <c r="B1757"/>
      <c r="C1757"/>
      <c r="D1757"/>
      <c r="E1757"/>
      <c r="F1757"/>
      <c r="G1757"/>
      <c r="H1757"/>
    </row>
    <row r="1758" spans="2:8" x14ac:dyDescent="0.2">
      <c r="B1758"/>
      <c r="C1758"/>
      <c r="D1758"/>
      <c r="E1758"/>
      <c r="F1758"/>
      <c r="G1758"/>
      <c r="H1758"/>
    </row>
    <row r="1759" spans="2:8" x14ac:dyDescent="0.2">
      <c r="B1759"/>
      <c r="C1759"/>
      <c r="D1759"/>
      <c r="E1759"/>
      <c r="F1759"/>
      <c r="G1759"/>
      <c r="H1759"/>
    </row>
    <row r="1760" spans="2:8" x14ac:dyDescent="0.2">
      <c r="B1760"/>
      <c r="C1760"/>
      <c r="D1760"/>
      <c r="E1760"/>
      <c r="F1760"/>
      <c r="G1760"/>
      <c r="H1760"/>
    </row>
    <row r="1761" spans="2:8" x14ac:dyDescent="0.2">
      <c r="B1761"/>
      <c r="C1761"/>
      <c r="D1761"/>
      <c r="E1761"/>
      <c r="F1761"/>
      <c r="G1761"/>
      <c r="H1761"/>
    </row>
    <row r="1762" spans="2:8" x14ac:dyDescent="0.2">
      <c r="B1762"/>
      <c r="C1762"/>
      <c r="D1762"/>
      <c r="E1762"/>
      <c r="F1762"/>
      <c r="G1762"/>
      <c r="H1762"/>
    </row>
    <row r="1763" spans="2:8" x14ac:dyDescent="0.2">
      <c r="B1763"/>
      <c r="C1763"/>
      <c r="D1763"/>
      <c r="E1763"/>
      <c r="F1763"/>
      <c r="G1763"/>
      <c r="H1763"/>
    </row>
    <row r="1764" spans="2:8" x14ac:dyDescent="0.2">
      <c r="B1764"/>
      <c r="C1764"/>
      <c r="D1764"/>
      <c r="E1764"/>
      <c r="F1764"/>
      <c r="G1764"/>
      <c r="H1764"/>
    </row>
    <row r="1765" spans="2:8" x14ac:dyDescent="0.2">
      <c r="B1765"/>
      <c r="C1765"/>
      <c r="D1765"/>
      <c r="E1765"/>
      <c r="F1765"/>
      <c r="G1765"/>
      <c r="H1765"/>
    </row>
    <row r="1766" spans="2:8" x14ac:dyDescent="0.2">
      <c r="B1766"/>
      <c r="C1766"/>
      <c r="D1766"/>
      <c r="E1766"/>
      <c r="F1766"/>
      <c r="G1766"/>
      <c r="H1766"/>
    </row>
    <row r="1767" spans="2:8" x14ac:dyDescent="0.2">
      <c r="B1767"/>
      <c r="C1767"/>
      <c r="D1767"/>
      <c r="E1767"/>
      <c r="F1767"/>
      <c r="G1767"/>
      <c r="H1767"/>
    </row>
    <row r="1768" spans="2:8" x14ac:dyDescent="0.2">
      <c r="B1768"/>
      <c r="C1768"/>
      <c r="D1768"/>
      <c r="E1768"/>
      <c r="F1768"/>
      <c r="G1768"/>
      <c r="H1768"/>
    </row>
    <row r="1769" spans="2:8" x14ac:dyDescent="0.2">
      <c r="B1769"/>
      <c r="C1769"/>
      <c r="D1769"/>
      <c r="E1769"/>
      <c r="F1769"/>
      <c r="G1769"/>
      <c r="H1769"/>
    </row>
    <row r="1770" spans="2:8" x14ac:dyDescent="0.2">
      <c r="B1770"/>
      <c r="C1770"/>
      <c r="D1770"/>
      <c r="E1770"/>
      <c r="F1770"/>
      <c r="G1770"/>
      <c r="H1770"/>
    </row>
    <row r="1771" spans="2:8" x14ac:dyDescent="0.2">
      <c r="B1771"/>
      <c r="C1771"/>
      <c r="D1771"/>
      <c r="E1771"/>
      <c r="F1771"/>
      <c r="G1771"/>
      <c r="H1771"/>
    </row>
    <row r="1772" spans="2:8" x14ac:dyDescent="0.2">
      <c r="B1772"/>
      <c r="C1772"/>
      <c r="D1772"/>
      <c r="E1772"/>
      <c r="F1772"/>
      <c r="G1772"/>
      <c r="H1772"/>
    </row>
    <row r="1773" spans="2:8" x14ac:dyDescent="0.2">
      <c r="B1773"/>
      <c r="C1773"/>
      <c r="D1773"/>
      <c r="E1773"/>
      <c r="F1773"/>
      <c r="G1773"/>
      <c r="H1773"/>
    </row>
    <row r="1774" spans="2:8" x14ac:dyDescent="0.2">
      <c r="B1774"/>
      <c r="C1774"/>
      <c r="D1774"/>
      <c r="E1774"/>
      <c r="F1774"/>
      <c r="G1774"/>
      <c r="H1774"/>
    </row>
    <row r="1775" spans="2:8" x14ac:dyDescent="0.2">
      <c r="B1775"/>
      <c r="C1775"/>
      <c r="D1775"/>
      <c r="E1775"/>
      <c r="F1775"/>
      <c r="G1775"/>
      <c r="H1775"/>
    </row>
    <row r="1776" spans="2:8" x14ac:dyDescent="0.2">
      <c r="B1776"/>
      <c r="C1776"/>
      <c r="D1776"/>
      <c r="E1776"/>
      <c r="F1776"/>
      <c r="G1776"/>
      <c r="H1776"/>
    </row>
    <row r="1777" spans="2:8" x14ac:dyDescent="0.2">
      <c r="B1777"/>
      <c r="C1777"/>
      <c r="D1777"/>
      <c r="E1777"/>
      <c r="F1777"/>
      <c r="G1777"/>
      <c r="H1777"/>
    </row>
    <row r="1778" spans="2:8" x14ac:dyDescent="0.2">
      <c r="B1778"/>
      <c r="C1778"/>
      <c r="D1778"/>
      <c r="E1778"/>
      <c r="F1778"/>
      <c r="G1778"/>
      <c r="H1778"/>
    </row>
    <row r="1779" spans="2:8" x14ac:dyDescent="0.2">
      <c r="B1779"/>
      <c r="C1779"/>
      <c r="D1779"/>
      <c r="E1779"/>
      <c r="F1779"/>
      <c r="G1779"/>
      <c r="H1779"/>
    </row>
    <row r="1780" spans="2:8" x14ac:dyDescent="0.2">
      <c r="B1780"/>
      <c r="C1780"/>
      <c r="D1780"/>
      <c r="E1780"/>
      <c r="F1780"/>
      <c r="G1780"/>
      <c r="H1780"/>
    </row>
    <row r="1781" spans="2:8" x14ac:dyDescent="0.2">
      <c r="B1781"/>
      <c r="C1781"/>
      <c r="D1781"/>
      <c r="E1781"/>
      <c r="F1781"/>
      <c r="G1781"/>
      <c r="H1781"/>
    </row>
    <row r="1782" spans="2:8" x14ac:dyDescent="0.2">
      <c r="B1782"/>
      <c r="C1782"/>
      <c r="D1782"/>
      <c r="E1782"/>
      <c r="F1782"/>
      <c r="G1782"/>
      <c r="H1782"/>
    </row>
    <row r="1783" spans="2:8" x14ac:dyDescent="0.2">
      <c r="B1783"/>
      <c r="C1783"/>
      <c r="D1783"/>
      <c r="E1783"/>
      <c r="F1783"/>
      <c r="G1783"/>
      <c r="H1783"/>
    </row>
    <row r="1784" spans="2:8" x14ac:dyDescent="0.2">
      <c r="B1784"/>
      <c r="C1784"/>
      <c r="D1784"/>
      <c r="E1784"/>
      <c r="F1784"/>
      <c r="G1784"/>
      <c r="H1784"/>
    </row>
    <row r="1785" spans="2:8" x14ac:dyDescent="0.2">
      <c r="B1785"/>
      <c r="C1785"/>
      <c r="D1785"/>
      <c r="E1785"/>
      <c r="F1785"/>
      <c r="G1785"/>
      <c r="H1785"/>
    </row>
    <row r="1786" spans="2:8" x14ac:dyDescent="0.2">
      <c r="B1786"/>
      <c r="C1786"/>
      <c r="D1786"/>
      <c r="E1786"/>
      <c r="F1786"/>
      <c r="G1786"/>
      <c r="H1786"/>
    </row>
    <row r="1787" spans="2:8" x14ac:dyDescent="0.2">
      <c r="B1787"/>
      <c r="C1787"/>
      <c r="D1787"/>
      <c r="E1787"/>
      <c r="F1787"/>
      <c r="G1787"/>
      <c r="H1787"/>
    </row>
    <row r="1788" spans="2:8" x14ac:dyDescent="0.2">
      <c r="B1788"/>
      <c r="C1788"/>
      <c r="D1788"/>
      <c r="E1788"/>
      <c r="F1788"/>
      <c r="G1788"/>
      <c r="H1788"/>
    </row>
    <row r="1789" spans="2:8" x14ac:dyDescent="0.2">
      <c r="B1789"/>
      <c r="C1789"/>
      <c r="D1789"/>
      <c r="E1789"/>
      <c r="F1789"/>
      <c r="G1789"/>
      <c r="H1789"/>
    </row>
    <row r="1790" spans="2:8" x14ac:dyDescent="0.2">
      <c r="B1790"/>
      <c r="C1790"/>
      <c r="D1790"/>
      <c r="E1790"/>
      <c r="F1790"/>
      <c r="G1790"/>
      <c r="H1790"/>
    </row>
    <row r="1791" spans="2:8" x14ac:dyDescent="0.2">
      <c r="B1791"/>
      <c r="C1791"/>
      <c r="D1791"/>
      <c r="E1791"/>
      <c r="F1791"/>
      <c r="G1791"/>
      <c r="H1791"/>
    </row>
    <row r="1792" spans="2:8" x14ac:dyDescent="0.2">
      <c r="B1792"/>
      <c r="C1792"/>
      <c r="D1792"/>
      <c r="E1792"/>
      <c r="F1792"/>
      <c r="G1792"/>
      <c r="H1792"/>
    </row>
    <row r="1793" spans="2:8" x14ac:dyDescent="0.2">
      <c r="B1793"/>
      <c r="C1793"/>
      <c r="D1793"/>
      <c r="E1793"/>
      <c r="F1793"/>
      <c r="G1793"/>
      <c r="H1793"/>
    </row>
    <row r="1794" spans="2:8" x14ac:dyDescent="0.2">
      <c r="B1794"/>
      <c r="C1794"/>
      <c r="D1794"/>
      <c r="E1794"/>
      <c r="F1794"/>
      <c r="G1794"/>
      <c r="H1794"/>
    </row>
    <row r="1795" spans="2:8" x14ac:dyDescent="0.2">
      <c r="B1795"/>
      <c r="C1795"/>
      <c r="D1795"/>
      <c r="E1795"/>
      <c r="F1795"/>
      <c r="G1795"/>
      <c r="H1795"/>
    </row>
    <row r="1796" spans="2:8" x14ac:dyDescent="0.2">
      <c r="B1796"/>
      <c r="C1796"/>
      <c r="D1796"/>
      <c r="E1796"/>
      <c r="F1796"/>
      <c r="G1796"/>
      <c r="H1796"/>
    </row>
    <row r="1797" spans="2:8" x14ac:dyDescent="0.2">
      <c r="B1797"/>
      <c r="C1797"/>
      <c r="D1797"/>
      <c r="E1797"/>
      <c r="F1797"/>
      <c r="G1797"/>
      <c r="H1797"/>
    </row>
    <row r="1798" spans="2:8" x14ac:dyDescent="0.2">
      <c r="B1798"/>
      <c r="C1798"/>
      <c r="D1798"/>
      <c r="E1798"/>
      <c r="F1798"/>
      <c r="G1798"/>
      <c r="H1798"/>
    </row>
    <row r="1799" spans="2:8" x14ac:dyDescent="0.2">
      <c r="B1799"/>
      <c r="C1799"/>
      <c r="D1799"/>
      <c r="E1799"/>
      <c r="F1799"/>
      <c r="G1799"/>
      <c r="H1799"/>
    </row>
    <row r="1800" spans="2:8" x14ac:dyDescent="0.2">
      <c r="B1800"/>
      <c r="C1800"/>
      <c r="D1800"/>
      <c r="E1800"/>
      <c r="F1800"/>
      <c r="G1800"/>
      <c r="H1800"/>
    </row>
    <row r="1801" spans="2:8" x14ac:dyDescent="0.2">
      <c r="B1801"/>
      <c r="C1801"/>
      <c r="D1801"/>
      <c r="E1801"/>
      <c r="F1801"/>
      <c r="G1801"/>
      <c r="H1801"/>
    </row>
    <row r="1802" spans="2:8" x14ac:dyDescent="0.2">
      <c r="B1802"/>
      <c r="C1802"/>
      <c r="D1802"/>
      <c r="E1802"/>
      <c r="F1802"/>
      <c r="G1802"/>
      <c r="H1802"/>
    </row>
    <row r="1803" spans="2:8" x14ac:dyDescent="0.2">
      <c r="B1803"/>
      <c r="C1803"/>
      <c r="D1803"/>
      <c r="E1803"/>
      <c r="F1803"/>
      <c r="G1803"/>
      <c r="H1803"/>
    </row>
    <row r="1804" spans="2:8" x14ac:dyDescent="0.2">
      <c r="B1804"/>
      <c r="C1804"/>
      <c r="D1804"/>
      <c r="E1804"/>
      <c r="F1804"/>
      <c r="G1804"/>
      <c r="H1804"/>
    </row>
    <row r="1805" spans="2:8" x14ac:dyDescent="0.2">
      <c r="B1805"/>
      <c r="C1805"/>
      <c r="D1805"/>
      <c r="E1805"/>
      <c r="F1805"/>
      <c r="G1805"/>
      <c r="H1805"/>
    </row>
    <row r="1806" spans="2:8" x14ac:dyDescent="0.2">
      <c r="B1806"/>
      <c r="C1806"/>
      <c r="D1806"/>
      <c r="E1806"/>
      <c r="F1806"/>
      <c r="G1806"/>
      <c r="H1806"/>
    </row>
    <row r="1807" spans="2:8" x14ac:dyDescent="0.2">
      <c r="B1807"/>
      <c r="C1807"/>
      <c r="D1807"/>
      <c r="E1807"/>
      <c r="F1807"/>
      <c r="G1807"/>
      <c r="H1807"/>
    </row>
    <row r="1808" spans="2:8" x14ac:dyDescent="0.2">
      <c r="B1808"/>
      <c r="C1808"/>
      <c r="D1808"/>
      <c r="E1808"/>
      <c r="F1808"/>
      <c r="G1808"/>
      <c r="H1808"/>
    </row>
    <row r="1809" spans="2:8" x14ac:dyDescent="0.2">
      <c r="B1809"/>
      <c r="C1809"/>
      <c r="D1809"/>
      <c r="E1809"/>
      <c r="F1809"/>
      <c r="G1809"/>
      <c r="H1809"/>
    </row>
    <row r="1810" spans="2:8" x14ac:dyDescent="0.2">
      <c r="B1810"/>
      <c r="C1810"/>
      <c r="D1810"/>
      <c r="E1810"/>
      <c r="F1810"/>
      <c r="G1810"/>
      <c r="H1810"/>
    </row>
    <row r="1811" spans="2:8" x14ac:dyDescent="0.2">
      <c r="B1811"/>
      <c r="C1811"/>
      <c r="D1811"/>
      <c r="E1811"/>
      <c r="F1811"/>
      <c r="G1811"/>
      <c r="H1811"/>
    </row>
    <row r="1812" spans="2:8" x14ac:dyDescent="0.2">
      <c r="B1812"/>
      <c r="C1812"/>
      <c r="D1812"/>
      <c r="E1812"/>
      <c r="F1812"/>
      <c r="G1812"/>
      <c r="H1812"/>
    </row>
    <row r="1813" spans="2:8" x14ac:dyDescent="0.2">
      <c r="B1813"/>
      <c r="C1813"/>
      <c r="D1813"/>
      <c r="E1813"/>
      <c r="F1813"/>
      <c r="G1813"/>
      <c r="H1813"/>
    </row>
    <row r="1814" spans="2:8" x14ac:dyDescent="0.2">
      <c r="B1814"/>
      <c r="C1814"/>
      <c r="D1814"/>
      <c r="E1814"/>
      <c r="F1814"/>
      <c r="G1814"/>
      <c r="H1814"/>
    </row>
    <row r="1815" spans="2:8" x14ac:dyDescent="0.2">
      <c r="B1815"/>
      <c r="C1815"/>
      <c r="D1815"/>
      <c r="E1815"/>
      <c r="F1815"/>
      <c r="G1815"/>
      <c r="H1815"/>
    </row>
    <row r="1816" spans="2:8" x14ac:dyDescent="0.2">
      <c r="B1816"/>
      <c r="C1816"/>
      <c r="D1816"/>
      <c r="E1816"/>
      <c r="F1816"/>
      <c r="G1816"/>
      <c r="H1816"/>
    </row>
    <row r="1817" spans="2:8" x14ac:dyDescent="0.2">
      <c r="B1817"/>
      <c r="C1817"/>
      <c r="D1817"/>
      <c r="E1817"/>
      <c r="F1817"/>
      <c r="G1817"/>
      <c r="H1817"/>
    </row>
    <row r="1818" spans="2:8" x14ac:dyDescent="0.2">
      <c r="B1818"/>
      <c r="C1818"/>
      <c r="D1818"/>
      <c r="E1818"/>
      <c r="F1818"/>
      <c r="G1818"/>
      <c r="H1818"/>
    </row>
    <row r="1819" spans="2:8" x14ac:dyDescent="0.2">
      <c r="B1819"/>
      <c r="C1819"/>
      <c r="D1819"/>
      <c r="E1819"/>
      <c r="F1819"/>
      <c r="G1819"/>
      <c r="H1819"/>
    </row>
    <row r="1820" spans="2:8" x14ac:dyDescent="0.2">
      <c r="B1820"/>
      <c r="C1820"/>
      <c r="D1820"/>
      <c r="E1820"/>
      <c r="F1820"/>
      <c r="G1820"/>
      <c r="H1820"/>
    </row>
    <row r="1821" spans="2:8" x14ac:dyDescent="0.2">
      <c r="B1821"/>
      <c r="C1821"/>
      <c r="D1821"/>
      <c r="E1821"/>
      <c r="F1821"/>
      <c r="G1821"/>
      <c r="H1821"/>
    </row>
    <row r="1822" spans="2:8" x14ac:dyDescent="0.2">
      <c r="B1822"/>
      <c r="C1822"/>
      <c r="D1822"/>
      <c r="E1822"/>
      <c r="F1822"/>
      <c r="G1822"/>
      <c r="H1822"/>
    </row>
    <row r="1823" spans="2:8" x14ac:dyDescent="0.2">
      <c r="B1823"/>
      <c r="C1823"/>
      <c r="D1823"/>
      <c r="E1823"/>
      <c r="F1823"/>
      <c r="G1823"/>
      <c r="H1823"/>
    </row>
    <row r="1824" spans="2:8" x14ac:dyDescent="0.2">
      <c r="B1824"/>
      <c r="C1824"/>
      <c r="D1824"/>
      <c r="E1824"/>
      <c r="F1824"/>
      <c r="G1824"/>
      <c r="H1824"/>
    </row>
    <row r="1825" spans="2:8" x14ac:dyDescent="0.2">
      <c r="B1825"/>
      <c r="C1825"/>
      <c r="D1825"/>
      <c r="E1825"/>
      <c r="F1825"/>
      <c r="G1825"/>
      <c r="H1825"/>
    </row>
    <row r="1826" spans="2:8" x14ac:dyDescent="0.2">
      <c r="B1826"/>
      <c r="C1826"/>
      <c r="D1826"/>
      <c r="E1826"/>
      <c r="F1826"/>
      <c r="G1826"/>
      <c r="H1826"/>
    </row>
    <row r="1827" spans="2:8" x14ac:dyDescent="0.2">
      <c r="B1827"/>
      <c r="C1827"/>
      <c r="D1827"/>
      <c r="E1827"/>
      <c r="F1827"/>
      <c r="G1827"/>
      <c r="H1827"/>
    </row>
    <row r="1828" spans="2:8" x14ac:dyDescent="0.2">
      <c r="B1828"/>
      <c r="C1828"/>
      <c r="D1828"/>
      <c r="E1828"/>
      <c r="F1828"/>
      <c r="G1828"/>
      <c r="H1828"/>
    </row>
    <row r="1829" spans="2:8" x14ac:dyDescent="0.2">
      <c r="B1829"/>
      <c r="C1829"/>
      <c r="D1829"/>
      <c r="E1829"/>
      <c r="F1829"/>
      <c r="G1829"/>
      <c r="H1829"/>
    </row>
    <row r="1830" spans="2:8" x14ac:dyDescent="0.2">
      <c r="B1830"/>
      <c r="C1830"/>
      <c r="D1830"/>
      <c r="E1830"/>
      <c r="F1830"/>
      <c r="G1830"/>
      <c r="H1830"/>
    </row>
    <row r="1831" spans="2:8" x14ac:dyDescent="0.2">
      <c r="B1831"/>
      <c r="C1831"/>
      <c r="D1831"/>
      <c r="E1831"/>
      <c r="F1831"/>
      <c r="G1831"/>
      <c r="H1831"/>
    </row>
    <row r="1832" spans="2:8" x14ac:dyDescent="0.2">
      <c r="B1832"/>
      <c r="C1832"/>
      <c r="D1832"/>
      <c r="E1832"/>
      <c r="F1832"/>
      <c r="G1832"/>
      <c r="H1832"/>
    </row>
    <row r="1833" spans="2:8" x14ac:dyDescent="0.2">
      <c r="B1833"/>
      <c r="C1833"/>
      <c r="D1833"/>
      <c r="E1833"/>
      <c r="F1833"/>
      <c r="G1833"/>
      <c r="H1833"/>
    </row>
    <row r="1834" spans="2:8" x14ac:dyDescent="0.2">
      <c r="B1834"/>
      <c r="C1834"/>
      <c r="D1834"/>
      <c r="E1834"/>
      <c r="F1834"/>
      <c r="G1834"/>
      <c r="H1834"/>
    </row>
    <row r="1835" spans="2:8" x14ac:dyDescent="0.2">
      <c r="B1835"/>
      <c r="C1835"/>
      <c r="D1835"/>
      <c r="E1835"/>
      <c r="F1835"/>
      <c r="G1835"/>
      <c r="H1835"/>
    </row>
    <row r="1836" spans="2:8" x14ac:dyDescent="0.2">
      <c r="B1836"/>
      <c r="C1836"/>
      <c r="D1836"/>
      <c r="E1836"/>
      <c r="F1836"/>
      <c r="G1836"/>
      <c r="H1836"/>
    </row>
    <row r="1837" spans="2:8" x14ac:dyDescent="0.2">
      <c r="B1837"/>
      <c r="C1837"/>
      <c r="D1837"/>
      <c r="E1837"/>
      <c r="F1837"/>
      <c r="G1837"/>
      <c r="H1837"/>
    </row>
    <row r="1838" spans="2:8" x14ac:dyDescent="0.2">
      <c r="B1838"/>
      <c r="C1838"/>
      <c r="D1838"/>
      <c r="E1838"/>
      <c r="F1838"/>
      <c r="G1838"/>
      <c r="H1838"/>
    </row>
    <row r="1839" spans="2:8" x14ac:dyDescent="0.2">
      <c r="B1839"/>
      <c r="C1839"/>
      <c r="D1839"/>
      <c r="E1839"/>
      <c r="F1839"/>
      <c r="G1839"/>
      <c r="H1839"/>
    </row>
    <row r="1840" spans="2:8" x14ac:dyDescent="0.2">
      <c r="B1840"/>
      <c r="C1840"/>
      <c r="D1840"/>
      <c r="E1840"/>
      <c r="F1840"/>
      <c r="G1840"/>
      <c r="H1840"/>
    </row>
    <row r="1841" spans="2:8" x14ac:dyDescent="0.2">
      <c r="B1841"/>
      <c r="C1841"/>
      <c r="D1841"/>
      <c r="E1841"/>
      <c r="F1841"/>
      <c r="G1841"/>
      <c r="H1841"/>
    </row>
    <row r="1842" spans="2:8" x14ac:dyDescent="0.2">
      <c r="B1842"/>
      <c r="C1842"/>
      <c r="D1842"/>
      <c r="E1842"/>
      <c r="F1842"/>
      <c r="G1842"/>
      <c r="H1842"/>
    </row>
    <row r="1843" spans="2:8" x14ac:dyDescent="0.2">
      <c r="B1843"/>
      <c r="C1843"/>
      <c r="D1843"/>
      <c r="E1843"/>
      <c r="F1843"/>
      <c r="G1843"/>
      <c r="H1843"/>
    </row>
    <row r="1844" spans="2:8" x14ac:dyDescent="0.2">
      <c r="B1844"/>
      <c r="C1844"/>
      <c r="D1844"/>
      <c r="E1844"/>
      <c r="F1844"/>
      <c r="G1844"/>
      <c r="H1844"/>
    </row>
    <row r="1845" spans="2:8" x14ac:dyDescent="0.2">
      <c r="B1845"/>
      <c r="C1845"/>
      <c r="D1845"/>
      <c r="E1845"/>
      <c r="F1845"/>
      <c r="G1845"/>
      <c r="H1845"/>
    </row>
    <row r="1846" spans="2:8" x14ac:dyDescent="0.2">
      <c r="B1846"/>
      <c r="C1846"/>
      <c r="D1846"/>
      <c r="E1846"/>
      <c r="F1846"/>
      <c r="G1846"/>
      <c r="H1846"/>
    </row>
    <row r="1847" spans="2:8" x14ac:dyDescent="0.2">
      <c r="B1847"/>
      <c r="C1847"/>
      <c r="D1847"/>
      <c r="E1847"/>
      <c r="F1847"/>
      <c r="G1847"/>
      <c r="H1847"/>
    </row>
    <row r="1848" spans="2:8" x14ac:dyDescent="0.2">
      <c r="B1848"/>
      <c r="C1848"/>
      <c r="D1848"/>
      <c r="E1848"/>
      <c r="F1848"/>
      <c r="G1848"/>
      <c r="H1848"/>
    </row>
    <row r="1849" spans="2:8" x14ac:dyDescent="0.2">
      <c r="B1849"/>
      <c r="C1849"/>
      <c r="D1849"/>
      <c r="E1849"/>
      <c r="F1849"/>
      <c r="G1849"/>
      <c r="H1849"/>
    </row>
    <row r="1850" spans="2:8" x14ac:dyDescent="0.2">
      <c r="B1850"/>
      <c r="C1850"/>
      <c r="D1850"/>
      <c r="E1850"/>
      <c r="F1850"/>
      <c r="G1850"/>
      <c r="H1850"/>
    </row>
    <row r="1851" spans="2:8" x14ac:dyDescent="0.2">
      <c r="B1851"/>
      <c r="C1851"/>
      <c r="D1851"/>
      <c r="E1851"/>
      <c r="F1851"/>
      <c r="G1851"/>
      <c r="H1851"/>
    </row>
    <row r="1852" spans="2:8" x14ac:dyDescent="0.2">
      <c r="B1852"/>
      <c r="C1852"/>
      <c r="D1852"/>
      <c r="E1852"/>
      <c r="F1852"/>
      <c r="G1852"/>
      <c r="H1852"/>
    </row>
    <row r="1853" spans="2:8" x14ac:dyDescent="0.2">
      <c r="B1853"/>
      <c r="C1853"/>
      <c r="D1853"/>
      <c r="E1853"/>
      <c r="F1853"/>
      <c r="G1853"/>
      <c r="H1853"/>
    </row>
    <row r="1854" spans="2:8" x14ac:dyDescent="0.2">
      <c r="B1854"/>
      <c r="C1854"/>
      <c r="D1854"/>
      <c r="E1854"/>
      <c r="F1854"/>
      <c r="G1854"/>
      <c r="H1854"/>
    </row>
    <row r="1855" spans="2:8" x14ac:dyDescent="0.2">
      <c r="B1855"/>
      <c r="C1855"/>
      <c r="D1855"/>
      <c r="E1855"/>
      <c r="F1855"/>
      <c r="G1855"/>
      <c r="H1855"/>
    </row>
    <row r="1856" spans="2:8" x14ac:dyDescent="0.2">
      <c r="B1856"/>
      <c r="C1856"/>
      <c r="D1856"/>
      <c r="E1856"/>
      <c r="F1856"/>
      <c r="G1856"/>
      <c r="H1856"/>
    </row>
    <row r="1857" spans="2:8" x14ac:dyDescent="0.2">
      <c r="B1857"/>
      <c r="C1857"/>
      <c r="D1857"/>
      <c r="E1857"/>
      <c r="F1857"/>
      <c r="G1857"/>
      <c r="H1857"/>
    </row>
    <row r="1858" spans="2:8" x14ac:dyDescent="0.2">
      <c r="B1858"/>
      <c r="C1858"/>
      <c r="D1858"/>
      <c r="E1858"/>
      <c r="F1858"/>
      <c r="G1858"/>
      <c r="H1858"/>
    </row>
    <row r="1859" spans="2:8" x14ac:dyDescent="0.2">
      <c r="B1859"/>
      <c r="C1859"/>
      <c r="D1859"/>
      <c r="E1859"/>
      <c r="F1859"/>
      <c r="G1859"/>
      <c r="H1859"/>
    </row>
    <row r="1860" spans="2:8" x14ac:dyDescent="0.2">
      <c r="B1860"/>
      <c r="C1860"/>
      <c r="D1860"/>
      <c r="E1860"/>
      <c r="F1860"/>
      <c r="G1860"/>
      <c r="H1860"/>
    </row>
    <row r="1861" spans="2:8" x14ac:dyDescent="0.2">
      <c r="B1861"/>
      <c r="C1861"/>
      <c r="D1861"/>
      <c r="E1861"/>
      <c r="F1861"/>
      <c r="G1861"/>
      <c r="H1861"/>
    </row>
    <row r="1862" spans="2:8" x14ac:dyDescent="0.2">
      <c r="B1862"/>
      <c r="C1862"/>
      <c r="D1862"/>
      <c r="E1862"/>
      <c r="F1862"/>
      <c r="G1862"/>
      <c r="H1862"/>
    </row>
    <row r="1863" spans="2:8" x14ac:dyDescent="0.2">
      <c r="B1863"/>
      <c r="C1863"/>
      <c r="D1863"/>
      <c r="E1863"/>
      <c r="F1863"/>
      <c r="G1863"/>
      <c r="H1863"/>
    </row>
    <row r="1864" spans="2:8" x14ac:dyDescent="0.2">
      <c r="B1864"/>
      <c r="C1864"/>
      <c r="D1864"/>
      <c r="E1864"/>
      <c r="F1864"/>
      <c r="G1864"/>
      <c r="H1864"/>
    </row>
    <row r="1865" spans="2:8" x14ac:dyDescent="0.2">
      <c r="B1865"/>
      <c r="C1865"/>
      <c r="D1865"/>
      <c r="E1865"/>
      <c r="F1865"/>
      <c r="G1865"/>
      <c r="H1865"/>
    </row>
    <row r="1866" spans="2:8" x14ac:dyDescent="0.2">
      <c r="B1866"/>
      <c r="C1866"/>
      <c r="D1866"/>
      <c r="E1866"/>
      <c r="F1866"/>
      <c r="G1866"/>
      <c r="H1866"/>
    </row>
    <row r="1867" spans="2:8" x14ac:dyDescent="0.2">
      <c r="B1867"/>
      <c r="C1867"/>
      <c r="D1867"/>
      <c r="E1867"/>
      <c r="F1867"/>
      <c r="G1867"/>
      <c r="H1867"/>
    </row>
    <row r="1868" spans="2:8" x14ac:dyDescent="0.2">
      <c r="B1868"/>
      <c r="C1868"/>
      <c r="D1868"/>
      <c r="E1868"/>
      <c r="F1868"/>
      <c r="G1868"/>
      <c r="H1868"/>
    </row>
    <row r="1869" spans="2:8" x14ac:dyDescent="0.2">
      <c r="B1869"/>
      <c r="C1869"/>
      <c r="D1869"/>
      <c r="E1869"/>
      <c r="F1869"/>
      <c r="G1869"/>
      <c r="H1869"/>
    </row>
    <row r="1870" spans="2:8" x14ac:dyDescent="0.2">
      <c r="B1870"/>
      <c r="C1870"/>
      <c r="D1870"/>
      <c r="E1870"/>
      <c r="F1870"/>
      <c r="G1870"/>
      <c r="H1870"/>
    </row>
    <row r="1871" spans="2:8" x14ac:dyDescent="0.2">
      <c r="B1871"/>
      <c r="C1871"/>
      <c r="D1871"/>
      <c r="E1871"/>
      <c r="F1871"/>
      <c r="G1871"/>
      <c r="H1871"/>
    </row>
    <row r="1872" spans="2:8" x14ac:dyDescent="0.2">
      <c r="B1872"/>
      <c r="C1872"/>
      <c r="D1872"/>
      <c r="E1872"/>
      <c r="F1872"/>
      <c r="G1872"/>
      <c r="H1872"/>
    </row>
    <row r="1873" spans="2:8" x14ac:dyDescent="0.2">
      <c r="B1873"/>
      <c r="C1873"/>
      <c r="D1873"/>
      <c r="E1873"/>
      <c r="F1873"/>
      <c r="G1873"/>
      <c r="H1873"/>
    </row>
    <row r="1874" spans="2:8" x14ac:dyDescent="0.2">
      <c r="B1874"/>
      <c r="C1874"/>
      <c r="D1874"/>
      <c r="E1874"/>
      <c r="F1874"/>
      <c r="G1874"/>
      <c r="H1874"/>
    </row>
    <row r="1875" spans="2:8" x14ac:dyDescent="0.2">
      <c r="B1875"/>
      <c r="C1875"/>
      <c r="D1875"/>
      <c r="E1875"/>
      <c r="F1875"/>
      <c r="G1875"/>
      <c r="H1875"/>
    </row>
    <row r="1876" spans="2:8" x14ac:dyDescent="0.2">
      <c r="B1876"/>
      <c r="C1876"/>
      <c r="D1876"/>
      <c r="E1876"/>
      <c r="F1876"/>
      <c r="G1876"/>
      <c r="H1876"/>
    </row>
    <row r="1877" spans="2:8" x14ac:dyDescent="0.2">
      <c r="B1877"/>
      <c r="C1877"/>
      <c r="D1877"/>
      <c r="E1877"/>
      <c r="F1877"/>
      <c r="G1877"/>
      <c r="H1877"/>
    </row>
    <row r="1878" spans="2:8" x14ac:dyDescent="0.2">
      <c r="B1878"/>
      <c r="C1878"/>
      <c r="D1878"/>
      <c r="E1878"/>
      <c r="F1878"/>
      <c r="G1878"/>
      <c r="H1878"/>
    </row>
    <row r="1879" spans="2:8" x14ac:dyDescent="0.2">
      <c r="B1879"/>
      <c r="C1879"/>
      <c r="D1879"/>
      <c r="E1879"/>
      <c r="F1879"/>
      <c r="G1879"/>
      <c r="H1879"/>
    </row>
    <row r="1880" spans="2:8" x14ac:dyDescent="0.2">
      <c r="B1880"/>
      <c r="C1880"/>
      <c r="D1880"/>
      <c r="E1880"/>
      <c r="F1880"/>
      <c r="G1880"/>
      <c r="H1880"/>
    </row>
    <row r="1881" spans="2:8" x14ac:dyDescent="0.2">
      <c r="B1881"/>
      <c r="C1881"/>
      <c r="D1881"/>
      <c r="E1881"/>
      <c r="F1881"/>
      <c r="G1881"/>
      <c r="H1881"/>
    </row>
    <row r="1882" spans="2:8" x14ac:dyDescent="0.2">
      <c r="B1882"/>
      <c r="C1882"/>
      <c r="D1882"/>
      <c r="E1882"/>
      <c r="F1882"/>
      <c r="G1882"/>
      <c r="H1882"/>
    </row>
    <row r="1883" spans="2:8" x14ac:dyDescent="0.2">
      <c r="B1883"/>
      <c r="C1883"/>
      <c r="D1883"/>
      <c r="E1883"/>
      <c r="F1883"/>
      <c r="G1883"/>
      <c r="H1883"/>
    </row>
    <row r="1884" spans="2:8" x14ac:dyDescent="0.2">
      <c r="B1884"/>
      <c r="C1884"/>
      <c r="D1884"/>
      <c r="E1884"/>
      <c r="F1884"/>
      <c r="G1884"/>
      <c r="H1884"/>
    </row>
    <row r="1885" spans="2:8" x14ac:dyDescent="0.2">
      <c r="B1885"/>
      <c r="C1885"/>
      <c r="D1885"/>
      <c r="E1885"/>
      <c r="F1885"/>
      <c r="G1885"/>
      <c r="H1885"/>
    </row>
    <row r="1886" spans="2:8" x14ac:dyDescent="0.2">
      <c r="B1886"/>
      <c r="C1886"/>
      <c r="D1886"/>
      <c r="E1886"/>
      <c r="F1886"/>
      <c r="G1886"/>
      <c r="H1886"/>
    </row>
    <row r="1887" spans="2:8" x14ac:dyDescent="0.2">
      <c r="B1887"/>
      <c r="C1887"/>
      <c r="D1887"/>
      <c r="E1887"/>
      <c r="F1887"/>
      <c r="G1887"/>
      <c r="H1887"/>
    </row>
    <row r="1888" spans="2:8" x14ac:dyDescent="0.2">
      <c r="B1888"/>
      <c r="C1888"/>
      <c r="D1888"/>
      <c r="E1888"/>
      <c r="F1888"/>
      <c r="G1888"/>
      <c r="H1888"/>
    </row>
    <row r="1889" spans="2:8" x14ac:dyDescent="0.2">
      <c r="B1889"/>
      <c r="C1889"/>
      <c r="D1889"/>
      <c r="E1889"/>
      <c r="F1889"/>
      <c r="G1889"/>
      <c r="H1889"/>
    </row>
    <row r="1890" spans="2:8" x14ac:dyDescent="0.2">
      <c r="B1890"/>
      <c r="C1890"/>
      <c r="D1890"/>
      <c r="E1890"/>
      <c r="F1890"/>
      <c r="G1890"/>
      <c r="H1890"/>
    </row>
    <row r="1891" spans="2:8" x14ac:dyDescent="0.2">
      <c r="B1891"/>
      <c r="C1891"/>
      <c r="D1891"/>
      <c r="E1891"/>
      <c r="F1891"/>
      <c r="G1891"/>
      <c r="H1891"/>
    </row>
    <row r="1892" spans="2:8" x14ac:dyDescent="0.2">
      <c r="B1892"/>
      <c r="C1892"/>
      <c r="D1892"/>
      <c r="E1892"/>
      <c r="F1892"/>
      <c r="G1892"/>
      <c r="H1892"/>
    </row>
    <row r="1893" spans="2:8" x14ac:dyDescent="0.2">
      <c r="B1893"/>
      <c r="C1893"/>
      <c r="D1893"/>
      <c r="E1893"/>
      <c r="F1893"/>
      <c r="G1893"/>
      <c r="H1893"/>
    </row>
    <row r="1894" spans="2:8" x14ac:dyDescent="0.2">
      <c r="B1894"/>
      <c r="C1894"/>
      <c r="D1894"/>
      <c r="E1894"/>
      <c r="F1894"/>
      <c r="G1894"/>
      <c r="H1894"/>
    </row>
    <row r="1895" spans="2:8" x14ac:dyDescent="0.2">
      <c r="B1895"/>
      <c r="C1895"/>
      <c r="D1895"/>
      <c r="E1895"/>
      <c r="F1895"/>
      <c r="G1895"/>
      <c r="H1895"/>
    </row>
    <row r="1896" spans="2:8" x14ac:dyDescent="0.2">
      <c r="B1896"/>
      <c r="C1896"/>
      <c r="D1896"/>
      <c r="E1896"/>
      <c r="F1896"/>
      <c r="G1896"/>
      <c r="H1896"/>
    </row>
    <row r="1897" spans="2:8" x14ac:dyDescent="0.2">
      <c r="B1897"/>
      <c r="C1897"/>
      <c r="D1897"/>
      <c r="E1897"/>
      <c r="F1897"/>
      <c r="G1897"/>
      <c r="H1897"/>
    </row>
    <row r="1898" spans="2:8" x14ac:dyDescent="0.2">
      <c r="B1898"/>
      <c r="C1898"/>
      <c r="D1898"/>
      <c r="E1898"/>
      <c r="F1898"/>
      <c r="G1898"/>
      <c r="H1898"/>
    </row>
    <row r="1899" spans="2:8" x14ac:dyDescent="0.2">
      <c r="B1899"/>
      <c r="C1899"/>
      <c r="D1899"/>
      <c r="E1899"/>
      <c r="F1899"/>
      <c r="G1899"/>
      <c r="H1899"/>
    </row>
    <row r="1900" spans="2:8" x14ac:dyDescent="0.2">
      <c r="B1900"/>
      <c r="C1900"/>
      <c r="D1900"/>
      <c r="E1900"/>
      <c r="F1900"/>
      <c r="G1900"/>
      <c r="H1900"/>
    </row>
    <row r="1901" spans="2:8" x14ac:dyDescent="0.2">
      <c r="B1901"/>
      <c r="C1901"/>
      <c r="D1901"/>
      <c r="E1901"/>
      <c r="F1901"/>
      <c r="G1901"/>
      <c r="H1901"/>
    </row>
    <row r="1902" spans="2:8" x14ac:dyDescent="0.2">
      <c r="B1902"/>
      <c r="C1902"/>
      <c r="D1902"/>
      <c r="E1902"/>
      <c r="F1902"/>
      <c r="G1902"/>
      <c r="H1902"/>
    </row>
    <row r="1903" spans="2:8" x14ac:dyDescent="0.2">
      <c r="B1903"/>
      <c r="C1903"/>
      <c r="D1903"/>
      <c r="E1903"/>
      <c r="F1903"/>
      <c r="G1903"/>
      <c r="H1903"/>
    </row>
    <row r="1904" spans="2:8" x14ac:dyDescent="0.2">
      <c r="B1904"/>
      <c r="C1904"/>
      <c r="D1904"/>
      <c r="E1904"/>
      <c r="F1904"/>
      <c r="G1904"/>
      <c r="H1904"/>
    </row>
    <row r="1905" spans="2:8" x14ac:dyDescent="0.2">
      <c r="B1905"/>
      <c r="C1905"/>
      <c r="D1905"/>
      <c r="E1905"/>
      <c r="F1905"/>
      <c r="G1905"/>
      <c r="H1905"/>
    </row>
    <row r="1906" spans="2:8" x14ac:dyDescent="0.2">
      <c r="B1906"/>
      <c r="C1906"/>
      <c r="D1906"/>
      <c r="E1906"/>
      <c r="F1906"/>
      <c r="G1906"/>
      <c r="H1906"/>
    </row>
    <row r="1907" spans="2:8" x14ac:dyDescent="0.2">
      <c r="B1907"/>
      <c r="C1907"/>
      <c r="D1907"/>
      <c r="E1907"/>
      <c r="F1907"/>
      <c r="G1907"/>
      <c r="H1907"/>
    </row>
    <row r="1908" spans="2:8" x14ac:dyDescent="0.2">
      <c r="B1908"/>
      <c r="C1908"/>
      <c r="D1908"/>
      <c r="E1908"/>
      <c r="F1908"/>
      <c r="G1908"/>
      <c r="H1908"/>
    </row>
    <row r="1909" spans="2:8" x14ac:dyDescent="0.2">
      <c r="B1909"/>
      <c r="C1909"/>
      <c r="D1909"/>
      <c r="E1909"/>
      <c r="F1909"/>
      <c r="G1909"/>
      <c r="H1909"/>
    </row>
    <row r="1910" spans="2:8" x14ac:dyDescent="0.2">
      <c r="B1910"/>
      <c r="C1910"/>
      <c r="D1910"/>
      <c r="E1910"/>
      <c r="F1910"/>
      <c r="G1910"/>
      <c r="H1910"/>
    </row>
    <row r="1911" spans="2:8" x14ac:dyDescent="0.2">
      <c r="B1911"/>
      <c r="C1911"/>
      <c r="D1911"/>
      <c r="E1911"/>
      <c r="F1911"/>
      <c r="G1911"/>
      <c r="H1911"/>
    </row>
    <row r="1912" spans="2:8" x14ac:dyDescent="0.2">
      <c r="B1912"/>
      <c r="C1912"/>
      <c r="D1912"/>
      <c r="E1912"/>
      <c r="F1912"/>
      <c r="G1912"/>
      <c r="H1912"/>
    </row>
    <row r="1913" spans="2:8" x14ac:dyDescent="0.2">
      <c r="B1913"/>
      <c r="C1913"/>
      <c r="D1913"/>
      <c r="E1913"/>
      <c r="F1913"/>
      <c r="G1913"/>
      <c r="H1913"/>
    </row>
    <row r="1914" spans="2:8" x14ac:dyDescent="0.2">
      <c r="B1914"/>
      <c r="C1914"/>
      <c r="D1914"/>
      <c r="E1914"/>
      <c r="F1914"/>
      <c r="G1914"/>
      <c r="H1914"/>
    </row>
    <row r="1915" spans="2:8" x14ac:dyDescent="0.2">
      <c r="B1915"/>
      <c r="C1915"/>
      <c r="D1915"/>
      <c r="E1915"/>
      <c r="F1915"/>
      <c r="G1915"/>
      <c r="H1915"/>
    </row>
    <row r="1916" spans="2:8" x14ac:dyDescent="0.2">
      <c r="B1916"/>
      <c r="C1916"/>
      <c r="D1916"/>
      <c r="E1916"/>
      <c r="F1916"/>
      <c r="G1916"/>
      <c r="H1916"/>
    </row>
    <row r="1917" spans="2:8" x14ac:dyDescent="0.2">
      <c r="B1917"/>
      <c r="C1917"/>
      <c r="D1917"/>
      <c r="E1917"/>
      <c r="F1917"/>
      <c r="G1917"/>
      <c r="H1917"/>
    </row>
    <row r="1918" spans="2:8" x14ac:dyDescent="0.2">
      <c r="B1918"/>
      <c r="C1918"/>
      <c r="D1918"/>
      <c r="E1918"/>
      <c r="F1918"/>
      <c r="G1918"/>
      <c r="H1918"/>
    </row>
    <row r="1919" spans="2:8" x14ac:dyDescent="0.2">
      <c r="B1919"/>
      <c r="C1919"/>
      <c r="D1919"/>
      <c r="E1919"/>
      <c r="F1919"/>
      <c r="G1919"/>
      <c r="H1919"/>
    </row>
    <row r="1920" spans="2:8" x14ac:dyDescent="0.2">
      <c r="B1920"/>
      <c r="C1920"/>
      <c r="D1920"/>
      <c r="E1920"/>
      <c r="F1920"/>
      <c r="G1920"/>
      <c r="H1920"/>
    </row>
    <row r="1921" spans="2:8" x14ac:dyDescent="0.2">
      <c r="B1921"/>
      <c r="C1921"/>
      <c r="D1921"/>
      <c r="E1921"/>
      <c r="F1921"/>
      <c r="G1921"/>
      <c r="H1921"/>
    </row>
    <row r="1922" spans="2:8" x14ac:dyDescent="0.2">
      <c r="B1922"/>
      <c r="C1922"/>
      <c r="D1922"/>
      <c r="E1922"/>
      <c r="F1922"/>
      <c r="G1922"/>
      <c r="H1922"/>
    </row>
    <row r="1923" spans="2:8" x14ac:dyDescent="0.2">
      <c r="B1923"/>
      <c r="C1923"/>
      <c r="D1923"/>
      <c r="E1923"/>
      <c r="F1923"/>
      <c r="G1923"/>
      <c r="H1923"/>
    </row>
    <row r="1924" spans="2:8" x14ac:dyDescent="0.2">
      <c r="B1924"/>
      <c r="C1924"/>
      <c r="D1924"/>
      <c r="E1924"/>
      <c r="F1924"/>
      <c r="G1924"/>
      <c r="H1924"/>
    </row>
    <row r="1925" spans="2:8" x14ac:dyDescent="0.2">
      <c r="B1925"/>
      <c r="C1925"/>
      <c r="D1925"/>
      <c r="E1925"/>
      <c r="F1925"/>
      <c r="G1925"/>
      <c r="H1925"/>
    </row>
    <row r="1926" spans="2:8" x14ac:dyDescent="0.2">
      <c r="B1926"/>
      <c r="C1926"/>
      <c r="D1926"/>
      <c r="E1926"/>
      <c r="F1926"/>
      <c r="G1926"/>
      <c r="H1926"/>
    </row>
    <row r="1927" spans="2:8" x14ac:dyDescent="0.2">
      <c r="B1927"/>
      <c r="C1927"/>
      <c r="D1927"/>
      <c r="E1927"/>
      <c r="F1927"/>
      <c r="G1927"/>
      <c r="H1927"/>
    </row>
    <row r="1928" spans="2:8" x14ac:dyDescent="0.2">
      <c r="B1928"/>
      <c r="C1928"/>
      <c r="D1928"/>
      <c r="E1928"/>
      <c r="F1928"/>
      <c r="G1928"/>
      <c r="H1928"/>
    </row>
    <row r="1929" spans="2:8" x14ac:dyDescent="0.2">
      <c r="B1929"/>
      <c r="C1929"/>
      <c r="D1929"/>
      <c r="E1929"/>
      <c r="F1929"/>
      <c r="G1929"/>
      <c r="H1929"/>
    </row>
    <row r="1930" spans="2:8" x14ac:dyDescent="0.2">
      <c r="B1930"/>
      <c r="C1930"/>
      <c r="D1930"/>
      <c r="E1930"/>
      <c r="F1930"/>
      <c r="G1930"/>
      <c r="H1930"/>
    </row>
    <row r="1931" spans="2:8" x14ac:dyDescent="0.2">
      <c r="B1931"/>
      <c r="C1931"/>
      <c r="D1931"/>
      <c r="E1931"/>
      <c r="F1931"/>
      <c r="G1931"/>
      <c r="H1931"/>
    </row>
    <row r="1932" spans="2:8" x14ac:dyDescent="0.2">
      <c r="B1932"/>
      <c r="C1932"/>
      <c r="D1932"/>
      <c r="E1932"/>
      <c r="F1932"/>
      <c r="G1932"/>
      <c r="H1932"/>
    </row>
    <row r="1933" spans="2:8" x14ac:dyDescent="0.2">
      <c r="B1933"/>
      <c r="C1933"/>
      <c r="D1933"/>
      <c r="E1933"/>
      <c r="F1933"/>
      <c r="G1933"/>
      <c r="H1933"/>
    </row>
    <row r="1934" spans="2:8" x14ac:dyDescent="0.2">
      <c r="B1934"/>
      <c r="C1934"/>
      <c r="D1934"/>
      <c r="E1934"/>
      <c r="F1934"/>
      <c r="G1934"/>
      <c r="H1934"/>
    </row>
    <row r="1935" spans="2:8" x14ac:dyDescent="0.2">
      <c r="B1935"/>
      <c r="C1935"/>
      <c r="D1935"/>
      <c r="E1935"/>
      <c r="F1935"/>
      <c r="G1935"/>
      <c r="H1935"/>
    </row>
    <row r="1936" spans="2:8" x14ac:dyDescent="0.2">
      <c r="B1936"/>
      <c r="C1936"/>
      <c r="D1936"/>
      <c r="E1936"/>
      <c r="F1936"/>
      <c r="G1936"/>
      <c r="H1936"/>
    </row>
    <row r="1937" spans="2:8" x14ac:dyDescent="0.2">
      <c r="B1937"/>
      <c r="C1937"/>
      <c r="D1937"/>
      <c r="E1937"/>
      <c r="F1937"/>
      <c r="G1937"/>
      <c r="H1937"/>
    </row>
    <row r="1938" spans="2:8" x14ac:dyDescent="0.2">
      <c r="B1938"/>
      <c r="C1938"/>
      <c r="D1938"/>
      <c r="E1938"/>
      <c r="F1938"/>
      <c r="G1938"/>
      <c r="H1938"/>
    </row>
    <row r="1939" spans="2:8" x14ac:dyDescent="0.2">
      <c r="B1939"/>
      <c r="C1939"/>
      <c r="D1939"/>
      <c r="E1939"/>
      <c r="F1939"/>
      <c r="G1939"/>
      <c r="H1939"/>
    </row>
    <row r="1940" spans="2:8" x14ac:dyDescent="0.2">
      <c r="B1940"/>
      <c r="C1940"/>
      <c r="D1940"/>
      <c r="E1940"/>
      <c r="F1940"/>
      <c r="G1940"/>
      <c r="H1940"/>
    </row>
    <row r="1941" spans="2:8" x14ac:dyDescent="0.2">
      <c r="B1941"/>
      <c r="C1941"/>
      <c r="D1941"/>
      <c r="E1941"/>
      <c r="F1941"/>
      <c r="G1941"/>
      <c r="H1941"/>
    </row>
    <row r="1942" spans="2:8" x14ac:dyDescent="0.2">
      <c r="B1942"/>
      <c r="C1942"/>
      <c r="D1942"/>
      <c r="E1942"/>
      <c r="F1942"/>
      <c r="G1942"/>
      <c r="H1942"/>
    </row>
    <row r="1943" spans="2:8" x14ac:dyDescent="0.2">
      <c r="B1943"/>
      <c r="C1943"/>
      <c r="D1943"/>
      <c r="E1943"/>
      <c r="F1943"/>
      <c r="G1943"/>
      <c r="H1943"/>
    </row>
    <row r="1944" spans="2:8" x14ac:dyDescent="0.2">
      <c r="B1944"/>
      <c r="C1944"/>
      <c r="D1944"/>
      <c r="E1944"/>
      <c r="F1944"/>
      <c r="G1944"/>
      <c r="H1944"/>
    </row>
    <row r="1945" spans="2:8" x14ac:dyDescent="0.2">
      <c r="B1945"/>
      <c r="C1945"/>
      <c r="D1945"/>
      <c r="E1945"/>
      <c r="F1945"/>
      <c r="G1945"/>
      <c r="H1945"/>
    </row>
    <row r="1946" spans="2:8" x14ac:dyDescent="0.2">
      <c r="B1946"/>
      <c r="C1946"/>
      <c r="D1946"/>
      <c r="E1946"/>
      <c r="F1946"/>
      <c r="G1946"/>
      <c r="H1946"/>
    </row>
    <row r="1947" spans="2:8" x14ac:dyDescent="0.2">
      <c r="B1947"/>
      <c r="C1947"/>
      <c r="D1947"/>
      <c r="E1947"/>
      <c r="F1947"/>
      <c r="G1947"/>
      <c r="H1947"/>
    </row>
    <row r="1948" spans="2:8" x14ac:dyDescent="0.2">
      <c r="B1948"/>
      <c r="C1948"/>
      <c r="D1948"/>
      <c r="E1948"/>
      <c r="F1948"/>
      <c r="G1948"/>
      <c r="H1948"/>
    </row>
    <row r="1949" spans="2:8" x14ac:dyDescent="0.2">
      <c r="B1949"/>
      <c r="C1949"/>
      <c r="D1949"/>
      <c r="E1949"/>
      <c r="F1949"/>
      <c r="G1949"/>
      <c r="H1949"/>
    </row>
    <row r="1950" spans="2:8" x14ac:dyDescent="0.2">
      <c r="B1950"/>
      <c r="C1950"/>
      <c r="D1950"/>
      <c r="E1950"/>
      <c r="F1950"/>
      <c r="G1950"/>
      <c r="H1950"/>
    </row>
    <row r="1951" spans="2:8" x14ac:dyDescent="0.2">
      <c r="B1951"/>
      <c r="C1951"/>
      <c r="D1951"/>
      <c r="E1951"/>
      <c r="F1951"/>
      <c r="G1951"/>
      <c r="H1951"/>
    </row>
    <row r="1952" spans="2:8" x14ac:dyDescent="0.2">
      <c r="B1952"/>
      <c r="C1952"/>
      <c r="D1952"/>
      <c r="E1952"/>
      <c r="F1952"/>
      <c r="G1952"/>
      <c r="H1952"/>
    </row>
    <row r="1953" spans="2:8" x14ac:dyDescent="0.2">
      <c r="B1953"/>
      <c r="C1953"/>
      <c r="D1953"/>
      <c r="E1953"/>
      <c r="F1953"/>
      <c r="G1953"/>
      <c r="H1953"/>
    </row>
    <row r="1954" spans="2:8" x14ac:dyDescent="0.2">
      <c r="B1954"/>
      <c r="C1954"/>
      <c r="D1954"/>
      <c r="E1954"/>
      <c r="F1954"/>
      <c r="G1954"/>
      <c r="H1954"/>
    </row>
    <row r="1955" spans="2:8" x14ac:dyDescent="0.2">
      <c r="B1955"/>
      <c r="C1955"/>
      <c r="D1955"/>
      <c r="E1955"/>
      <c r="F1955"/>
      <c r="G1955"/>
      <c r="H1955"/>
    </row>
    <row r="1956" spans="2:8" x14ac:dyDescent="0.2">
      <c r="B1956"/>
      <c r="C1956"/>
      <c r="D1956"/>
      <c r="E1956"/>
      <c r="F1956"/>
      <c r="G1956"/>
      <c r="H1956"/>
    </row>
    <row r="1957" spans="2:8" x14ac:dyDescent="0.2">
      <c r="B1957"/>
      <c r="C1957"/>
      <c r="D1957"/>
      <c r="E1957"/>
      <c r="F1957"/>
      <c r="G1957"/>
      <c r="H1957"/>
    </row>
    <row r="1958" spans="2:8" x14ac:dyDescent="0.2">
      <c r="B1958"/>
      <c r="C1958"/>
      <c r="D1958"/>
      <c r="E1958"/>
      <c r="F1958"/>
      <c r="G1958"/>
      <c r="H1958"/>
    </row>
    <row r="1959" spans="2:8" x14ac:dyDescent="0.2">
      <c r="B1959"/>
      <c r="C1959"/>
      <c r="D1959"/>
      <c r="E1959"/>
      <c r="F1959"/>
      <c r="G1959"/>
      <c r="H1959"/>
    </row>
    <row r="1960" spans="2:8" x14ac:dyDescent="0.2">
      <c r="B1960"/>
      <c r="C1960"/>
      <c r="D1960"/>
      <c r="E1960"/>
      <c r="F1960"/>
      <c r="G1960"/>
      <c r="H1960"/>
    </row>
    <row r="1961" spans="2:8" x14ac:dyDescent="0.2">
      <c r="B1961"/>
      <c r="C1961"/>
      <c r="D1961"/>
      <c r="E1961"/>
      <c r="F1961"/>
      <c r="G1961"/>
      <c r="H1961"/>
    </row>
    <row r="1962" spans="2:8" x14ac:dyDescent="0.2">
      <c r="B1962"/>
      <c r="C1962"/>
      <c r="D1962"/>
      <c r="E1962"/>
      <c r="F1962"/>
      <c r="G1962"/>
      <c r="H1962"/>
    </row>
    <row r="1963" spans="2:8" x14ac:dyDescent="0.2">
      <c r="B1963"/>
      <c r="C1963"/>
      <c r="D1963"/>
      <c r="E1963"/>
      <c r="F1963"/>
      <c r="G1963"/>
      <c r="H1963"/>
    </row>
    <row r="1964" spans="2:8" x14ac:dyDescent="0.2">
      <c r="B1964"/>
      <c r="C1964"/>
      <c r="D1964"/>
      <c r="E1964"/>
      <c r="F1964"/>
      <c r="G1964"/>
      <c r="H1964"/>
    </row>
    <row r="1965" spans="2:8" x14ac:dyDescent="0.2">
      <c r="B1965"/>
      <c r="C1965"/>
      <c r="D1965"/>
      <c r="E1965"/>
      <c r="F1965"/>
      <c r="G1965"/>
      <c r="H1965"/>
    </row>
    <row r="1966" spans="2:8" x14ac:dyDescent="0.2">
      <c r="B1966"/>
      <c r="C1966"/>
      <c r="D1966"/>
      <c r="E1966"/>
      <c r="F1966"/>
      <c r="G1966"/>
      <c r="H1966"/>
    </row>
    <row r="1967" spans="2:8" x14ac:dyDescent="0.2">
      <c r="B1967"/>
      <c r="C1967"/>
      <c r="D1967"/>
      <c r="E1967"/>
      <c r="F1967"/>
      <c r="G1967"/>
      <c r="H1967"/>
    </row>
    <row r="1968" spans="2:8" x14ac:dyDescent="0.2">
      <c r="B1968"/>
      <c r="C1968"/>
      <c r="D1968"/>
      <c r="E1968"/>
      <c r="F1968"/>
      <c r="G1968"/>
      <c r="H1968"/>
    </row>
    <row r="1969" spans="2:8" x14ac:dyDescent="0.2">
      <c r="B1969"/>
      <c r="C1969"/>
      <c r="D1969"/>
      <c r="E1969"/>
      <c r="F1969"/>
      <c r="G1969"/>
      <c r="H1969"/>
    </row>
    <row r="1970" spans="2:8" x14ac:dyDescent="0.2">
      <c r="B1970"/>
      <c r="C1970"/>
      <c r="D1970"/>
      <c r="E1970"/>
      <c r="F1970"/>
      <c r="G1970"/>
      <c r="H1970"/>
    </row>
    <row r="1971" spans="2:8" x14ac:dyDescent="0.2">
      <c r="B1971"/>
      <c r="C1971"/>
      <c r="D1971"/>
      <c r="E1971"/>
      <c r="F1971"/>
      <c r="G1971"/>
      <c r="H1971"/>
    </row>
    <row r="1972" spans="2:8" x14ac:dyDescent="0.2">
      <c r="B1972"/>
      <c r="C1972"/>
      <c r="D1972"/>
      <c r="E1972"/>
      <c r="F1972"/>
      <c r="G1972"/>
      <c r="H1972"/>
    </row>
    <row r="1973" spans="2:8" x14ac:dyDescent="0.2">
      <c r="B1973"/>
      <c r="C1973"/>
      <c r="D1973"/>
      <c r="E1973"/>
      <c r="F1973"/>
      <c r="G1973"/>
      <c r="H1973"/>
    </row>
    <row r="1974" spans="2:8" x14ac:dyDescent="0.2">
      <c r="B1974"/>
      <c r="C1974"/>
      <c r="D1974"/>
      <c r="E1974"/>
      <c r="F1974"/>
      <c r="G1974"/>
      <c r="H1974"/>
    </row>
    <row r="1975" spans="2:8" x14ac:dyDescent="0.2">
      <c r="B1975"/>
      <c r="C1975"/>
      <c r="D1975"/>
      <c r="E1975"/>
      <c r="F1975"/>
      <c r="G1975"/>
      <c r="H1975"/>
    </row>
    <row r="1976" spans="2:8" x14ac:dyDescent="0.2">
      <c r="B1976"/>
      <c r="C1976"/>
      <c r="D1976"/>
      <c r="E1976"/>
      <c r="F1976"/>
      <c r="G1976"/>
      <c r="H1976"/>
    </row>
    <row r="1977" spans="2:8" x14ac:dyDescent="0.2">
      <c r="B1977"/>
      <c r="C1977"/>
      <c r="D1977"/>
      <c r="E1977"/>
      <c r="F1977"/>
      <c r="G1977"/>
      <c r="H1977"/>
    </row>
    <row r="1978" spans="2:8" x14ac:dyDescent="0.2">
      <c r="B1978"/>
      <c r="C1978"/>
      <c r="D1978"/>
      <c r="E1978"/>
      <c r="F1978"/>
      <c r="G1978"/>
      <c r="H1978"/>
    </row>
    <row r="1979" spans="2:8" x14ac:dyDescent="0.2">
      <c r="B1979"/>
      <c r="C1979"/>
      <c r="D1979"/>
      <c r="E1979"/>
      <c r="F1979"/>
      <c r="G1979"/>
      <c r="H1979"/>
    </row>
    <row r="1980" spans="2:8" x14ac:dyDescent="0.2">
      <c r="B1980"/>
      <c r="C1980"/>
      <c r="D1980"/>
      <c r="E1980"/>
      <c r="F1980"/>
      <c r="G1980"/>
      <c r="H1980"/>
    </row>
    <row r="1981" spans="2:8" x14ac:dyDescent="0.2">
      <c r="B1981"/>
      <c r="C1981"/>
      <c r="D1981"/>
      <c r="E1981"/>
      <c r="F1981"/>
      <c r="G1981"/>
      <c r="H1981"/>
    </row>
    <row r="1982" spans="2:8" x14ac:dyDescent="0.2">
      <c r="B1982"/>
      <c r="C1982"/>
      <c r="D1982"/>
      <c r="E1982"/>
      <c r="F1982"/>
      <c r="G1982"/>
      <c r="H1982"/>
    </row>
    <row r="1983" spans="2:8" x14ac:dyDescent="0.2">
      <c r="B1983"/>
      <c r="C1983"/>
      <c r="D1983"/>
      <c r="E1983"/>
      <c r="F1983"/>
      <c r="G1983"/>
      <c r="H1983"/>
    </row>
    <row r="1984" spans="2:8" x14ac:dyDescent="0.2">
      <c r="B1984"/>
      <c r="C1984"/>
      <c r="D1984"/>
      <c r="E1984"/>
      <c r="F1984"/>
      <c r="G1984"/>
      <c r="H1984"/>
    </row>
    <row r="1985" spans="2:8" x14ac:dyDescent="0.2">
      <c r="B1985"/>
      <c r="C1985"/>
      <c r="D1985"/>
      <c r="E1985"/>
      <c r="F1985"/>
      <c r="G1985"/>
      <c r="H1985"/>
    </row>
    <row r="1986" spans="2:8" x14ac:dyDescent="0.2">
      <c r="B1986"/>
      <c r="C1986"/>
      <c r="D1986"/>
      <c r="E1986"/>
      <c r="F1986"/>
      <c r="G1986"/>
      <c r="H1986"/>
    </row>
    <row r="1987" spans="2:8" x14ac:dyDescent="0.2">
      <c r="B1987"/>
      <c r="C1987"/>
      <c r="D1987"/>
      <c r="E1987"/>
      <c r="F1987"/>
      <c r="G1987"/>
      <c r="H1987"/>
    </row>
    <row r="1988" spans="2:8" x14ac:dyDescent="0.2">
      <c r="B1988"/>
      <c r="C1988"/>
      <c r="D1988"/>
      <c r="E1988"/>
      <c r="F1988"/>
      <c r="G1988"/>
      <c r="H1988"/>
    </row>
    <row r="1989" spans="2:8" x14ac:dyDescent="0.2">
      <c r="B1989"/>
      <c r="C1989"/>
      <c r="D1989"/>
      <c r="E1989"/>
      <c r="F1989"/>
      <c r="G1989"/>
      <c r="H1989"/>
    </row>
    <row r="1990" spans="2:8" x14ac:dyDescent="0.2">
      <c r="B1990"/>
      <c r="C1990"/>
      <c r="D1990"/>
      <c r="E1990"/>
      <c r="F1990"/>
      <c r="G1990"/>
      <c r="H1990"/>
    </row>
    <row r="1991" spans="2:8" x14ac:dyDescent="0.2">
      <c r="B1991"/>
      <c r="C1991"/>
      <c r="D1991"/>
      <c r="E1991"/>
      <c r="F1991"/>
      <c r="G1991"/>
      <c r="H1991"/>
    </row>
    <row r="1992" spans="2:8" x14ac:dyDescent="0.2">
      <c r="B1992"/>
      <c r="C1992"/>
      <c r="D1992"/>
      <c r="E1992"/>
      <c r="F1992"/>
      <c r="G1992"/>
      <c r="H1992"/>
    </row>
    <row r="1993" spans="2:8" x14ac:dyDescent="0.2">
      <c r="B1993"/>
      <c r="C1993"/>
      <c r="D1993"/>
      <c r="E1993"/>
      <c r="F1993"/>
      <c r="G1993"/>
      <c r="H1993"/>
    </row>
    <row r="1994" spans="2:8" x14ac:dyDescent="0.2">
      <c r="B1994"/>
      <c r="C1994"/>
      <c r="D1994"/>
      <c r="E1994"/>
      <c r="F1994"/>
      <c r="G1994"/>
      <c r="H1994"/>
    </row>
    <row r="1995" spans="2:8" x14ac:dyDescent="0.2">
      <c r="B1995"/>
      <c r="C1995"/>
      <c r="D1995"/>
      <c r="E1995"/>
      <c r="F1995"/>
      <c r="G1995"/>
      <c r="H1995"/>
    </row>
    <row r="1996" spans="2:8" x14ac:dyDescent="0.2">
      <c r="B1996"/>
      <c r="C1996"/>
      <c r="D1996"/>
      <c r="E1996"/>
      <c r="F1996"/>
      <c r="G1996"/>
      <c r="H1996"/>
    </row>
    <row r="1997" spans="2:8" x14ac:dyDescent="0.2">
      <c r="B1997"/>
      <c r="C1997"/>
      <c r="D1997"/>
      <c r="E1997"/>
      <c r="F1997"/>
      <c r="G1997"/>
      <c r="H1997"/>
    </row>
    <row r="1998" spans="2:8" x14ac:dyDescent="0.2">
      <c r="B1998"/>
      <c r="C1998"/>
      <c r="D1998"/>
      <c r="E1998"/>
      <c r="F1998"/>
      <c r="G1998"/>
      <c r="H1998"/>
    </row>
    <row r="1999" spans="2:8" x14ac:dyDescent="0.2">
      <c r="B1999"/>
      <c r="C1999"/>
      <c r="D1999"/>
      <c r="E1999"/>
      <c r="F1999"/>
      <c r="G1999"/>
      <c r="H1999"/>
    </row>
    <row r="2000" spans="2:8" x14ac:dyDescent="0.2">
      <c r="B2000"/>
      <c r="C2000"/>
      <c r="D2000"/>
      <c r="E2000"/>
      <c r="F2000"/>
      <c r="G2000"/>
      <c r="H2000"/>
    </row>
    <row r="2001" spans="2:8" x14ac:dyDescent="0.2">
      <c r="B2001"/>
      <c r="C2001"/>
      <c r="D2001"/>
      <c r="E2001"/>
      <c r="F2001"/>
      <c r="G2001"/>
      <c r="H2001"/>
    </row>
    <row r="2002" spans="2:8" x14ac:dyDescent="0.2">
      <c r="B2002"/>
      <c r="C2002"/>
      <c r="D2002"/>
      <c r="E2002"/>
      <c r="F2002"/>
      <c r="G2002"/>
      <c r="H2002"/>
    </row>
    <row r="2003" spans="2:8" x14ac:dyDescent="0.2">
      <c r="B2003"/>
      <c r="C2003"/>
      <c r="D2003"/>
      <c r="E2003"/>
      <c r="F2003"/>
      <c r="G2003"/>
      <c r="H2003"/>
    </row>
    <row r="2004" spans="2:8" x14ac:dyDescent="0.2">
      <c r="B2004"/>
      <c r="C2004"/>
      <c r="D2004"/>
      <c r="E2004"/>
      <c r="F2004"/>
      <c r="G2004"/>
      <c r="H2004"/>
    </row>
    <row r="2005" spans="2:8" x14ac:dyDescent="0.2">
      <c r="B2005"/>
      <c r="C2005"/>
      <c r="D2005"/>
      <c r="E2005"/>
      <c r="F2005"/>
      <c r="G2005"/>
      <c r="H2005"/>
    </row>
    <row r="2006" spans="2:8" x14ac:dyDescent="0.2">
      <c r="B2006"/>
      <c r="C2006"/>
      <c r="D2006"/>
      <c r="E2006"/>
      <c r="F2006"/>
      <c r="G2006"/>
      <c r="H2006"/>
    </row>
    <row r="2007" spans="2:8" x14ac:dyDescent="0.2">
      <c r="B2007"/>
      <c r="C2007"/>
      <c r="D2007"/>
      <c r="E2007"/>
      <c r="F2007"/>
      <c r="G2007"/>
      <c r="H2007"/>
    </row>
    <row r="2008" spans="2:8" x14ac:dyDescent="0.2">
      <c r="B2008"/>
      <c r="C2008"/>
      <c r="D2008"/>
      <c r="E2008"/>
      <c r="F2008"/>
      <c r="G2008"/>
      <c r="H2008"/>
    </row>
    <row r="2009" spans="2:8" x14ac:dyDescent="0.2">
      <c r="B2009"/>
      <c r="C2009"/>
      <c r="D2009"/>
      <c r="E2009"/>
      <c r="F2009"/>
      <c r="G2009"/>
      <c r="H2009"/>
    </row>
    <row r="2010" spans="2:8" x14ac:dyDescent="0.2">
      <c r="B2010"/>
      <c r="C2010"/>
      <c r="D2010"/>
      <c r="E2010"/>
      <c r="F2010"/>
      <c r="G2010"/>
      <c r="H2010"/>
    </row>
    <row r="2011" spans="2:8" x14ac:dyDescent="0.2">
      <c r="B2011"/>
      <c r="C2011"/>
      <c r="D2011"/>
      <c r="E2011"/>
      <c r="F2011"/>
      <c r="G2011"/>
      <c r="H2011"/>
    </row>
    <row r="2012" spans="2:8" x14ac:dyDescent="0.2">
      <c r="B2012"/>
      <c r="C2012"/>
      <c r="D2012"/>
      <c r="E2012"/>
      <c r="F2012"/>
      <c r="G2012"/>
      <c r="H2012"/>
    </row>
    <row r="2013" spans="2:8" x14ac:dyDescent="0.2">
      <c r="B2013"/>
      <c r="C2013"/>
      <c r="D2013"/>
      <c r="E2013"/>
      <c r="F2013"/>
      <c r="G2013"/>
      <c r="H2013"/>
    </row>
    <row r="2014" spans="2:8" x14ac:dyDescent="0.2">
      <c r="B2014"/>
      <c r="C2014"/>
      <c r="D2014"/>
      <c r="E2014"/>
      <c r="F2014"/>
      <c r="G2014"/>
      <c r="H2014"/>
    </row>
    <row r="2015" spans="2:8" x14ac:dyDescent="0.2">
      <c r="B2015"/>
      <c r="C2015"/>
      <c r="D2015"/>
      <c r="E2015"/>
      <c r="F2015"/>
      <c r="G2015"/>
      <c r="H2015"/>
    </row>
    <row r="2016" spans="2:8" x14ac:dyDescent="0.2">
      <c r="B2016"/>
      <c r="C2016"/>
      <c r="D2016"/>
      <c r="E2016"/>
      <c r="F2016"/>
      <c r="G2016"/>
      <c r="H2016"/>
    </row>
    <row r="2017" spans="2:8" x14ac:dyDescent="0.2">
      <c r="B2017"/>
      <c r="C2017"/>
      <c r="D2017"/>
      <c r="E2017"/>
      <c r="F2017"/>
      <c r="G2017"/>
      <c r="H2017"/>
    </row>
    <row r="2018" spans="2:8" x14ac:dyDescent="0.2">
      <c r="B2018"/>
      <c r="C2018"/>
      <c r="D2018"/>
      <c r="E2018"/>
      <c r="F2018"/>
      <c r="G2018"/>
      <c r="H2018"/>
    </row>
    <row r="2019" spans="2:8" x14ac:dyDescent="0.2">
      <c r="B2019"/>
      <c r="C2019"/>
      <c r="D2019"/>
      <c r="E2019"/>
      <c r="F2019"/>
      <c r="G2019"/>
      <c r="H2019"/>
    </row>
    <row r="2020" spans="2:8" x14ac:dyDescent="0.2">
      <c r="B2020"/>
      <c r="C2020"/>
      <c r="D2020"/>
      <c r="E2020"/>
      <c r="F2020"/>
      <c r="G2020"/>
      <c r="H2020"/>
    </row>
    <row r="2021" spans="2:8" x14ac:dyDescent="0.2">
      <c r="B2021"/>
      <c r="C2021"/>
      <c r="D2021"/>
      <c r="E2021"/>
      <c r="F2021"/>
      <c r="G2021"/>
      <c r="H2021"/>
    </row>
    <row r="2022" spans="2:8" x14ac:dyDescent="0.2">
      <c r="B2022"/>
      <c r="C2022"/>
      <c r="D2022"/>
      <c r="E2022"/>
      <c r="F2022"/>
      <c r="G2022"/>
      <c r="H2022"/>
    </row>
    <row r="2023" spans="2:8" x14ac:dyDescent="0.2">
      <c r="B2023"/>
      <c r="C2023"/>
      <c r="D2023"/>
      <c r="E2023"/>
      <c r="F2023"/>
      <c r="G2023"/>
      <c r="H2023"/>
    </row>
    <row r="2024" spans="2:8" x14ac:dyDescent="0.2">
      <c r="B2024"/>
      <c r="C2024"/>
      <c r="D2024"/>
      <c r="E2024"/>
      <c r="F2024"/>
      <c r="G2024"/>
      <c r="H2024"/>
    </row>
    <row r="2025" spans="2:8" x14ac:dyDescent="0.2">
      <c r="B2025"/>
      <c r="C2025"/>
      <c r="D2025"/>
      <c r="E2025"/>
      <c r="F2025"/>
      <c r="G2025"/>
      <c r="H2025"/>
    </row>
    <row r="2026" spans="2:8" x14ac:dyDescent="0.2">
      <c r="B2026"/>
      <c r="C2026"/>
      <c r="D2026"/>
      <c r="E2026"/>
      <c r="F2026"/>
      <c r="G2026"/>
      <c r="H2026"/>
    </row>
    <row r="2027" spans="2:8" x14ac:dyDescent="0.2">
      <c r="B2027"/>
      <c r="C2027"/>
      <c r="D2027"/>
      <c r="E2027"/>
      <c r="F2027"/>
      <c r="G2027"/>
      <c r="H2027"/>
    </row>
    <row r="2028" spans="2:8" x14ac:dyDescent="0.2">
      <c r="B2028"/>
      <c r="C2028"/>
      <c r="D2028"/>
      <c r="E2028"/>
      <c r="F2028"/>
      <c r="G2028"/>
      <c r="H2028"/>
    </row>
    <row r="2029" spans="2:8" x14ac:dyDescent="0.2">
      <c r="B2029"/>
      <c r="C2029"/>
      <c r="D2029"/>
      <c r="E2029"/>
      <c r="F2029"/>
      <c r="G2029"/>
      <c r="H2029"/>
    </row>
    <row r="2030" spans="2:8" x14ac:dyDescent="0.2">
      <c r="B2030"/>
      <c r="C2030"/>
      <c r="D2030"/>
      <c r="E2030"/>
      <c r="F2030"/>
      <c r="G2030"/>
      <c r="H2030"/>
    </row>
    <row r="2031" spans="2:8" x14ac:dyDescent="0.2">
      <c r="B2031"/>
      <c r="C2031"/>
      <c r="D2031"/>
      <c r="E2031"/>
      <c r="F2031"/>
      <c r="G2031"/>
      <c r="H2031"/>
    </row>
    <row r="2032" spans="2:8" x14ac:dyDescent="0.2">
      <c r="B2032"/>
      <c r="C2032"/>
      <c r="D2032"/>
      <c r="E2032"/>
      <c r="F2032"/>
      <c r="G2032"/>
      <c r="H2032"/>
    </row>
    <row r="2033" spans="2:8" x14ac:dyDescent="0.2">
      <c r="B2033"/>
      <c r="C2033"/>
      <c r="D2033"/>
      <c r="E2033"/>
      <c r="F2033"/>
      <c r="G2033"/>
      <c r="H2033"/>
    </row>
    <row r="2034" spans="2:8" x14ac:dyDescent="0.2">
      <c r="B2034"/>
      <c r="C2034"/>
      <c r="D2034"/>
      <c r="E2034"/>
      <c r="F2034"/>
      <c r="G2034"/>
      <c r="H2034"/>
    </row>
    <row r="2035" spans="2:8" x14ac:dyDescent="0.2">
      <c r="B2035"/>
      <c r="C2035"/>
      <c r="D2035"/>
      <c r="E2035"/>
      <c r="F2035"/>
      <c r="G2035"/>
      <c r="H2035"/>
    </row>
    <row r="2036" spans="2:8" x14ac:dyDescent="0.2">
      <c r="B2036"/>
      <c r="C2036"/>
      <c r="D2036"/>
      <c r="E2036"/>
      <c r="F2036"/>
      <c r="G2036"/>
      <c r="H2036"/>
    </row>
    <row r="2037" spans="2:8" x14ac:dyDescent="0.2">
      <c r="B2037"/>
      <c r="C2037"/>
      <c r="D2037"/>
      <c r="E2037"/>
      <c r="F2037"/>
      <c r="G2037"/>
      <c r="H2037"/>
    </row>
    <row r="2038" spans="2:8" x14ac:dyDescent="0.2">
      <c r="B2038"/>
      <c r="C2038"/>
      <c r="D2038"/>
      <c r="E2038"/>
      <c r="F2038"/>
      <c r="G2038"/>
      <c r="H2038"/>
    </row>
    <row r="2039" spans="2:8" x14ac:dyDescent="0.2">
      <c r="B2039"/>
      <c r="C2039"/>
      <c r="D2039"/>
      <c r="E2039"/>
      <c r="F2039"/>
      <c r="G2039"/>
      <c r="H2039"/>
    </row>
    <row r="2040" spans="2:8" x14ac:dyDescent="0.2">
      <c r="B2040"/>
      <c r="C2040"/>
      <c r="D2040"/>
      <c r="E2040"/>
      <c r="F2040"/>
      <c r="G2040"/>
      <c r="H2040"/>
    </row>
    <row r="2041" spans="2:8" x14ac:dyDescent="0.2">
      <c r="B2041"/>
      <c r="C2041"/>
      <c r="D2041"/>
      <c r="E2041"/>
      <c r="F2041"/>
      <c r="G2041"/>
      <c r="H2041"/>
    </row>
    <row r="2042" spans="2:8" x14ac:dyDescent="0.2">
      <c r="B2042"/>
      <c r="C2042"/>
      <c r="D2042"/>
      <c r="E2042"/>
      <c r="F2042"/>
      <c r="G2042"/>
      <c r="H2042"/>
    </row>
    <row r="2043" spans="2:8" x14ac:dyDescent="0.2">
      <c r="B2043"/>
      <c r="C2043"/>
      <c r="D2043"/>
      <c r="E2043"/>
      <c r="F2043"/>
      <c r="G2043"/>
      <c r="H2043"/>
    </row>
    <row r="2044" spans="2:8" x14ac:dyDescent="0.2">
      <c r="B2044"/>
      <c r="C2044"/>
      <c r="D2044"/>
      <c r="E2044"/>
      <c r="F2044"/>
      <c r="G2044"/>
      <c r="H2044"/>
    </row>
    <row r="2045" spans="2:8" x14ac:dyDescent="0.2">
      <c r="B2045"/>
      <c r="C2045"/>
      <c r="D2045"/>
      <c r="E2045"/>
      <c r="F2045"/>
      <c r="G2045"/>
      <c r="H2045"/>
    </row>
    <row r="2046" spans="2:8" x14ac:dyDescent="0.2">
      <c r="B2046"/>
      <c r="C2046"/>
      <c r="D2046"/>
      <c r="E2046"/>
      <c r="F2046"/>
      <c r="G2046"/>
      <c r="H2046"/>
    </row>
    <row r="2047" spans="2:8" x14ac:dyDescent="0.2">
      <c r="B2047"/>
      <c r="C2047"/>
      <c r="D2047"/>
      <c r="E2047"/>
      <c r="F2047"/>
      <c r="G2047"/>
      <c r="H2047"/>
    </row>
    <row r="2048" spans="2:8" x14ac:dyDescent="0.2">
      <c r="B2048"/>
      <c r="C2048"/>
      <c r="D2048"/>
      <c r="E2048"/>
      <c r="F2048"/>
      <c r="G2048"/>
      <c r="H2048"/>
    </row>
    <row r="2049" spans="2:8" x14ac:dyDescent="0.2">
      <c r="B2049"/>
      <c r="C2049"/>
      <c r="D2049"/>
      <c r="E2049"/>
      <c r="F2049"/>
      <c r="G2049"/>
      <c r="H2049"/>
    </row>
    <row r="2050" spans="2:8" x14ac:dyDescent="0.2">
      <c r="B2050"/>
      <c r="C2050"/>
      <c r="D2050"/>
      <c r="E2050"/>
      <c r="F2050"/>
      <c r="G2050"/>
      <c r="H2050"/>
    </row>
    <row r="2051" spans="2:8" x14ac:dyDescent="0.2">
      <c r="B2051"/>
      <c r="C2051"/>
      <c r="D2051"/>
      <c r="E2051"/>
      <c r="F2051"/>
      <c r="G2051"/>
      <c r="H2051"/>
    </row>
    <row r="2052" spans="2:8" x14ac:dyDescent="0.2">
      <c r="B2052"/>
      <c r="C2052"/>
      <c r="D2052"/>
      <c r="E2052"/>
      <c r="F2052"/>
      <c r="G2052"/>
      <c r="H2052"/>
    </row>
    <row r="2053" spans="2:8" x14ac:dyDescent="0.2">
      <c r="B2053"/>
      <c r="C2053"/>
      <c r="D2053"/>
      <c r="E2053"/>
      <c r="F2053"/>
      <c r="G2053"/>
      <c r="H2053"/>
    </row>
    <row r="2054" spans="2:8" x14ac:dyDescent="0.2">
      <c r="B2054"/>
      <c r="C2054"/>
      <c r="D2054"/>
      <c r="E2054"/>
      <c r="F2054"/>
      <c r="G2054"/>
      <c r="H2054"/>
    </row>
    <row r="2055" spans="2:8" x14ac:dyDescent="0.2">
      <c r="B2055"/>
      <c r="C2055"/>
      <c r="D2055"/>
      <c r="E2055"/>
      <c r="F2055"/>
      <c r="G2055"/>
      <c r="H2055"/>
    </row>
    <row r="2056" spans="2:8" x14ac:dyDescent="0.2">
      <c r="B2056"/>
      <c r="C2056"/>
      <c r="D2056"/>
      <c r="E2056"/>
      <c r="F2056"/>
      <c r="G2056"/>
      <c r="H2056"/>
    </row>
    <row r="2057" spans="2:8" x14ac:dyDescent="0.2">
      <c r="B2057"/>
      <c r="C2057"/>
      <c r="D2057"/>
      <c r="E2057"/>
      <c r="F2057"/>
      <c r="G2057"/>
      <c r="H2057"/>
    </row>
    <row r="2058" spans="2:8" x14ac:dyDescent="0.2">
      <c r="B2058"/>
      <c r="C2058"/>
      <c r="D2058"/>
      <c r="E2058"/>
      <c r="F2058"/>
      <c r="G2058"/>
      <c r="H2058"/>
    </row>
    <row r="2059" spans="2:8" x14ac:dyDescent="0.2">
      <c r="B2059"/>
      <c r="C2059"/>
      <c r="D2059"/>
      <c r="E2059"/>
      <c r="F2059"/>
      <c r="G2059"/>
      <c r="H2059"/>
    </row>
    <row r="2060" spans="2:8" x14ac:dyDescent="0.2">
      <c r="B2060"/>
      <c r="C2060"/>
      <c r="D2060"/>
      <c r="E2060"/>
      <c r="F2060"/>
      <c r="G2060"/>
      <c r="H2060"/>
    </row>
    <row r="2061" spans="2:8" x14ac:dyDescent="0.2">
      <c r="B2061"/>
      <c r="C2061"/>
      <c r="D2061"/>
      <c r="E2061"/>
      <c r="F2061"/>
      <c r="G2061"/>
      <c r="H2061"/>
    </row>
    <row r="2062" spans="2:8" x14ac:dyDescent="0.2">
      <c r="B2062"/>
      <c r="C2062"/>
      <c r="D2062"/>
      <c r="E2062"/>
      <c r="F2062"/>
      <c r="G2062"/>
      <c r="H2062"/>
    </row>
    <row r="2063" spans="2:8" x14ac:dyDescent="0.2">
      <c r="B2063"/>
      <c r="C2063"/>
      <c r="D2063"/>
      <c r="E2063"/>
      <c r="F2063"/>
      <c r="G2063"/>
      <c r="H2063"/>
    </row>
    <row r="2064" spans="2:8" x14ac:dyDescent="0.2">
      <c r="B2064"/>
      <c r="C2064"/>
      <c r="D2064"/>
      <c r="E2064"/>
      <c r="F2064"/>
      <c r="G2064"/>
      <c r="H2064"/>
    </row>
    <row r="2065" spans="2:8" x14ac:dyDescent="0.2">
      <c r="B2065"/>
      <c r="C2065"/>
      <c r="D2065"/>
      <c r="E2065"/>
      <c r="F2065"/>
      <c r="G2065"/>
      <c r="H2065"/>
    </row>
    <row r="2066" spans="2:8" x14ac:dyDescent="0.2">
      <c r="B2066"/>
      <c r="C2066"/>
      <c r="D2066"/>
      <c r="E2066"/>
      <c r="F2066"/>
      <c r="G2066"/>
      <c r="H2066"/>
    </row>
    <row r="2067" spans="2:8" x14ac:dyDescent="0.2">
      <c r="B2067"/>
      <c r="C2067"/>
      <c r="D2067"/>
      <c r="E2067"/>
      <c r="F2067"/>
      <c r="G2067"/>
      <c r="H2067"/>
    </row>
    <row r="2068" spans="2:8" x14ac:dyDescent="0.2">
      <c r="B2068"/>
      <c r="C2068"/>
      <c r="D2068"/>
      <c r="E2068"/>
      <c r="F2068"/>
      <c r="G2068"/>
      <c r="H2068"/>
    </row>
    <row r="2069" spans="2:8" x14ac:dyDescent="0.2">
      <c r="B2069"/>
      <c r="C2069"/>
      <c r="D2069"/>
      <c r="E2069"/>
      <c r="F2069"/>
      <c r="G2069"/>
      <c r="H2069"/>
    </row>
    <row r="2070" spans="2:8" x14ac:dyDescent="0.2">
      <c r="B2070"/>
      <c r="C2070"/>
      <c r="D2070"/>
      <c r="E2070"/>
      <c r="F2070"/>
      <c r="G2070"/>
      <c r="H2070"/>
    </row>
    <row r="2071" spans="2:8" x14ac:dyDescent="0.2">
      <c r="B2071"/>
      <c r="C2071"/>
      <c r="D2071"/>
      <c r="E2071"/>
      <c r="F2071"/>
      <c r="G2071"/>
      <c r="H2071"/>
    </row>
    <row r="2072" spans="2:8" x14ac:dyDescent="0.2">
      <c r="B2072"/>
      <c r="C2072"/>
      <c r="D2072"/>
      <c r="E2072"/>
      <c r="F2072"/>
      <c r="G2072"/>
      <c r="H2072"/>
    </row>
    <row r="2073" spans="2:8" x14ac:dyDescent="0.2">
      <c r="B2073"/>
      <c r="C2073"/>
      <c r="D2073"/>
      <c r="E2073"/>
      <c r="F2073"/>
      <c r="G2073"/>
      <c r="H2073"/>
    </row>
    <row r="2074" spans="2:8" x14ac:dyDescent="0.2">
      <c r="B2074"/>
      <c r="C2074"/>
      <c r="D2074"/>
      <c r="E2074"/>
      <c r="F2074"/>
      <c r="G2074"/>
      <c r="H2074"/>
    </row>
    <row r="2075" spans="2:8" x14ac:dyDescent="0.2">
      <c r="B2075"/>
      <c r="C2075"/>
      <c r="D2075"/>
      <c r="E2075"/>
      <c r="F2075"/>
      <c r="G2075"/>
      <c r="H2075"/>
    </row>
    <row r="2076" spans="2:8" x14ac:dyDescent="0.2">
      <c r="B2076"/>
      <c r="C2076"/>
      <c r="D2076"/>
      <c r="E2076"/>
      <c r="F2076"/>
      <c r="G2076"/>
      <c r="H2076"/>
    </row>
    <row r="2077" spans="2:8" x14ac:dyDescent="0.2">
      <c r="B2077"/>
      <c r="C2077"/>
      <c r="D2077"/>
      <c r="E2077"/>
      <c r="F2077"/>
      <c r="G2077"/>
      <c r="H2077"/>
    </row>
    <row r="2078" spans="2:8" x14ac:dyDescent="0.2">
      <c r="B2078"/>
      <c r="C2078"/>
      <c r="D2078"/>
      <c r="E2078"/>
      <c r="F2078"/>
      <c r="G2078"/>
      <c r="H2078"/>
    </row>
    <row r="2079" spans="2:8" x14ac:dyDescent="0.2">
      <c r="B2079"/>
      <c r="C2079"/>
      <c r="D2079"/>
      <c r="E2079"/>
      <c r="F2079"/>
      <c r="G2079"/>
      <c r="H2079"/>
    </row>
    <row r="2080" spans="2:8" x14ac:dyDescent="0.2">
      <c r="B2080"/>
      <c r="C2080"/>
      <c r="D2080"/>
      <c r="E2080"/>
      <c r="F2080"/>
      <c r="G2080"/>
      <c r="H2080"/>
    </row>
    <row r="2081" spans="2:8" x14ac:dyDescent="0.2">
      <c r="B2081"/>
      <c r="C2081"/>
      <c r="D2081"/>
      <c r="E2081"/>
      <c r="F2081"/>
      <c r="G2081"/>
      <c r="H2081"/>
    </row>
    <row r="2082" spans="2:8" x14ac:dyDescent="0.2">
      <c r="B2082"/>
      <c r="C2082"/>
      <c r="D2082"/>
      <c r="E2082"/>
      <c r="F2082"/>
      <c r="G2082"/>
      <c r="H2082"/>
    </row>
    <row r="2083" spans="2:8" x14ac:dyDescent="0.2">
      <c r="B2083"/>
      <c r="C2083"/>
      <c r="D2083"/>
      <c r="E2083"/>
      <c r="F2083"/>
      <c r="G2083"/>
      <c r="H2083"/>
    </row>
    <row r="2084" spans="2:8" x14ac:dyDescent="0.2">
      <c r="B2084"/>
      <c r="C2084"/>
      <c r="D2084"/>
      <c r="E2084"/>
      <c r="F2084"/>
      <c r="G2084"/>
      <c r="H2084"/>
    </row>
    <row r="2085" spans="2:8" x14ac:dyDescent="0.2">
      <c r="B2085"/>
      <c r="C2085"/>
      <c r="D2085"/>
      <c r="E2085"/>
      <c r="F2085"/>
      <c r="G2085"/>
      <c r="H2085"/>
    </row>
    <row r="2086" spans="2:8" x14ac:dyDescent="0.2">
      <c r="B2086"/>
      <c r="C2086"/>
      <c r="D2086"/>
      <c r="E2086"/>
      <c r="F2086"/>
      <c r="G2086"/>
      <c r="H2086"/>
    </row>
    <row r="2087" spans="2:8" x14ac:dyDescent="0.2">
      <c r="B2087"/>
      <c r="C2087"/>
      <c r="D2087"/>
      <c r="E2087"/>
      <c r="F2087"/>
      <c r="G2087"/>
      <c r="H2087"/>
    </row>
    <row r="2088" spans="2:8" x14ac:dyDescent="0.2">
      <c r="B2088"/>
      <c r="C2088"/>
      <c r="D2088"/>
      <c r="E2088"/>
      <c r="F2088"/>
      <c r="G2088"/>
      <c r="H2088"/>
    </row>
    <row r="2089" spans="2:8" x14ac:dyDescent="0.2">
      <c r="B2089"/>
      <c r="C2089"/>
      <c r="D2089"/>
      <c r="E2089"/>
      <c r="F2089"/>
      <c r="G2089"/>
      <c r="H2089"/>
    </row>
    <row r="2090" spans="2:8" x14ac:dyDescent="0.2">
      <c r="B2090"/>
      <c r="C2090"/>
      <c r="D2090"/>
      <c r="E2090"/>
      <c r="F2090"/>
      <c r="G2090"/>
      <c r="H2090"/>
    </row>
    <row r="2091" spans="2:8" x14ac:dyDescent="0.2">
      <c r="B2091"/>
      <c r="C2091"/>
      <c r="D2091"/>
      <c r="E2091"/>
      <c r="F2091"/>
      <c r="G2091"/>
      <c r="H2091"/>
    </row>
    <row r="2092" spans="2:8" x14ac:dyDescent="0.2">
      <c r="B2092"/>
      <c r="C2092"/>
      <c r="D2092"/>
      <c r="E2092"/>
      <c r="F2092"/>
      <c r="G2092"/>
      <c r="H2092"/>
    </row>
    <row r="2093" spans="2:8" x14ac:dyDescent="0.2">
      <c r="B2093"/>
      <c r="C2093"/>
      <c r="D2093"/>
      <c r="E2093"/>
      <c r="F2093"/>
      <c r="G2093"/>
      <c r="H2093"/>
    </row>
    <row r="2094" spans="2:8" x14ac:dyDescent="0.2">
      <c r="B2094"/>
      <c r="C2094"/>
      <c r="D2094"/>
      <c r="E2094"/>
      <c r="F2094"/>
      <c r="G2094"/>
      <c r="H2094"/>
    </row>
    <row r="2095" spans="2:8" x14ac:dyDescent="0.2">
      <c r="B2095"/>
      <c r="C2095"/>
      <c r="D2095"/>
      <c r="E2095"/>
      <c r="F2095"/>
      <c r="G2095"/>
      <c r="H2095"/>
    </row>
    <row r="2096" spans="2:8" x14ac:dyDescent="0.2">
      <c r="B2096"/>
      <c r="C2096"/>
      <c r="D2096"/>
      <c r="E2096"/>
      <c r="F2096"/>
      <c r="G2096"/>
      <c r="H2096"/>
    </row>
    <row r="2097" spans="2:8" x14ac:dyDescent="0.2">
      <c r="B2097"/>
      <c r="C2097"/>
      <c r="D2097"/>
      <c r="E2097"/>
      <c r="F2097"/>
      <c r="G2097"/>
      <c r="H2097"/>
    </row>
    <row r="2098" spans="2:8" x14ac:dyDescent="0.2">
      <c r="B2098"/>
      <c r="C2098"/>
      <c r="D2098"/>
      <c r="E2098"/>
      <c r="F2098"/>
      <c r="G2098"/>
      <c r="H2098"/>
    </row>
    <row r="2099" spans="2:8" x14ac:dyDescent="0.2">
      <c r="B2099"/>
      <c r="C2099"/>
      <c r="D2099"/>
      <c r="E2099"/>
      <c r="F2099"/>
      <c r="G2099"/>
      <c r="H2099"/>
    </row>
    <row r="2100" spans="2:8" x14ac:dyDescent="0.2">
      <c r="B2100"/>
      <c r="C2100"/>
      <c r="D2100"/>
      <c r="E2100"/>
      <c r="F2100"/>
      <c r="G2100"/>
      <c r="H2100"/>
    </row>
    <row r="2101" spans="2:8" x14ac:dyDescent="0.2">
      <c r="B2101"/>
      <c r="C2101"/>
      <c r="D2101"/>
      <c r="E2101"/>
      <c r="F2101"/>
      <c r="G2101"/>
      <c r="H2101"/>
    </row>
    <row r="2102" spans="2:8" x14ac:dyDescent="0.2">
      <c r="B2102"/>
      <c r="C2102"/>
      <c r="D2102"/>
      <c r="E2102"/>
      <c r="F2102"/>
      <c r="G2102"/>
      <c r="H2102"/>
    </row>
    <row r="2103" spans="2:8" x14ac:dyDescent="0.2">
      <c r="B2103"/>
      <c r="C2103"/>
      <c r="D2103"/>
      <c r="E2103"/>
      <c r="F2103"/>
      <c r="G2103"/>
      <c r="H2103"/>
    </row>
    <row r="2104" spans="2:8" x14ac:dyDescent="0.2">
      <c r="B2104"/>
      <c r="C2104"/>
      <c r="D2104"/>
      <c r="E2104"/>
      <c r="F2104"/>
      <c r="G2104"/>
      <c r="H2104"/>
    </row>
    <row r="2105" spans="2:8" x14ac:dyDescent="0.2">
      <c r="B2105"/>
      <c r="C2105"/>
      <c r="D2105"/>
      <c r="E2105"/>
      <c r="F2105"/>
      <c r="G2105"/>
      <c r="H2105"/>
    </row>
    <row r="2106" spans="2:8" x14ac:dyDescent="0.2">
      <c r="B2106"/>
      <c r="C2106"/>
      <c r="D2106"/>
      <c r="E2106"/>
      <c r="F2106"/>
      <c r="G2106"/>
      <c r="H2106"/>
    </row>
    <row r="2107" spans="2:8" x14ac:dyDescent="0.2">
      <c r="B2107"/>
      <c r="C2107"/>
      <c r="D2107"/>
      <c r="E2107"/>
      <c r="F2107"/>
      <c r="G2107"/>
      <c r="H2107"/>
    </row>
    <row r="2108" spans="2:8" x14ac:dyDescent="0.2">
      <c r="B2108"/>
      <c r="C2108"/>
      <c r="D2108"/>
      <c r="E2108"/>
      <c r="F2108"/>
      <c r="G2108"/>
      <c r="H2108"/>
    </row>
    <row r="2109" spans="2:8" x14ac:dyDescent="0.2">
      <c r="B2109"/>
      <c r="C2109"/>
      <c r="D2109"/>
      <c r="E2109"/>
      <c r="F2109"/>
      <c r="G2109"/>
      <c r="H2109"/>
    </row>
    <row r="2110" spans="2:8" x14ac:dyDescent="0.2">
      <c r="B2110"/>
      <c r="C2110"/>
      <c r="D2110"/>
      <c r="E2110"/>
      <c r="F2110"/>
      <c r="G2110"/>
      <c r="H2110"/>
    </row>
    <row r="2111" spans="2:8" x14ac:dyDescent="0.2">
      <c r="B2111"/>
      <c r="C2111"/>
      <c r="D2111"/>
      <c r="E2111"/>
      <c r="F2111"/>
      <c r="G2111"/>
      <c r="H2111"/>
    </row>
    <row r="2112" spans="2:8" x14ac:dyDescent="0.2">
      <c r="B2112"/>
      <c r="C2112"/>
      <c r="D2112"/>
      <c r="E2112"/>
      <c r="F2112"/>
      <c r="G2112"/>
      <c r="H2112"/>
    </row>
    <row r="2113" spans="2:8" x14ac:dyDescent="0.2">
      <c r="B2113"/>
      <c r="C2113"/>
      <c r="D2113"/>
      <c r="E2113"/>
      <c r="F2113"/>
      <c r="G2113"/>
      <c r="H2113"/>
    </row>
    <row r="2114" spans="2:8" x14ac:dyDescent="0.2">
      <c r="B2114"/>
      <c r="C2114"/>
      <c r="D2114"/>
      <c r="E2114"/>
      <c r="F2114"/>
      <c r="G2114"/>
      <c r="H2114"/>
    </row>
    <row r="2115" spans="2:8" x14ac:dyDescent="0.2">
      <c r="B2115"/>
      <c r="C2115"/>
      <c r="D2115"/>
      <c r="E2115"/>
      <c r="F2115"/>
      <c r="G2115"/>
      <c r="H2115"/>
    </row>
    <row r="2116" spans="2:8" x14ac:dyDescent="0.2">
      <c r="B2116"/>
      <c r="C2116"/>
      <c r="D2116"/>
      <c r="E2116"/>
      <c r="F2116"/>
      <c r="G2116"/>
      <c r="H2116"/>
    </row>
    <row r="2117" spans="2:8" x14ac:dyDescent="0.2">
      <c r="B2117"/>
      <c r="C2117"/>
      <c r="D2117"/>
      <c r="E2117"/>
      <c r="F2117"/>
      <c r="G2117"/>
      <c r="H2117"/>
    </row>
    <row r="2118" spans="2:8" x14ac:dyDescent="0.2">
      <c r="B2118"/>
      <c r="C2118"/>
      <c r="D2118"/>
      <c r="E2118"/>
      <c r="F2118"/>
      <c r="G2118"/>
      <c r="H2118"/>
    </row>
    <row r="2119" spans="2:8" x14ac:dyDescent="0.2">
      <c r="B2119"/>
      <c r="C2119"/>
      <c r="D2119"/>
      <c r="E2119"/>
      <c r="F2119"/>
      <c r="G2119"/>
      <c r="H2119"/>
    </row>
    <row r="2120" spans="2:8" x14ac:dyDescent="0.2">
      <c r="B2120"/>
      <c r="C2120"/>
      <c r="D2120"/>
      <c r="E2120"/>
      <c r="F2120"/>
      <c r="G2120"/>
      <c r="H2120"/>
    </row>
    <row r="2121" spans="2:8" x14ac:dyDescent="0.2">
      <c r="B2121"/>
      <c r="C2121"/>
      <c r="D2121"/>
      <c r="E2121"/>
      <c r="F2121"/>
      <c r="G2121"/>
      <c r="H2121"/>
    </row>
    <row r="2122" spans="2:8" x14ac:dyDescent="0.2">
      <c r="B2122"/>
      <c r="C2122"/>
      <c r="D2122"/>
      <c r="E2122"/>
      <c r="F2122"/>
      <c r="G2122"/>
      <c r="H2122"/>
    </row>
    <row r="2123" spans="2:8" x14ac:dyDescent="0.2">
      <c r="B2123"/>
      <c r="C2123"/>
      <c r="D2123"/>
      <c r="E2123"/>
      <c r="F2123"/>
      <c r="G2123"/>
      <c r="H2123"/>
    </row>
    <row r="2124" spans="2:8" x14ac:dyDescent="0.2">
      <c r="B2124"/>
      <c r="C2124"/>
      <c r="D2124"/>
      <c r="E2124"/>
      <c r="F2124"/>
      <c r="G2124"/>
      <c r="H2124"/>
    </row>
    <row r="2125" spans="2:8" x14ac:dyDescent="0.2">
      <c r="B2125"/>
      <c r="C2125"/>
      <c r="D2125"/>
      <c r="E2125"/>
      <c r="F2125"/>
      <c r="G2125"/>
      <c r="H2125"/>
    </row>
    <row r="2126" spans="2:8" x14ac:dyDescent="0.2">
      <c r="B2126"/>
      <c r="C2126"/>
      <c r="D2126"/>
      <c r="E2126"/>
      <c r="F2126"/>
      <c r="G2126"/>
      <c r="H2126"/>
    </row>
    <row r="2127" spans="2:8" x14ac:dyDescent="0.2">
      <c r="B2127"/>
      <c r="C2127"/>
      <c r="D2127"/>
      <c r="E2127"/>
      <c r="F2127"/>
      <c r="G2127"/>
      <c r="H2127"/>
    </row>
    <row r="2128" spans="2:8" x14ac:dyDescent="0.2">
      <c r="B2128"/>
      <c r="C2128"/>
      <c r="D2128"/>
      <c r="E2128"/>
      <c r="F2128"/>
      <c r="G2128"/>
      <c r="H2128"/>
    </row>
    <row r="2129" spans="2:8" x14ac:dyDescent="0.2">
      <c r="B2129"/>
      <c r="C2129"/>
      <c r="D2129"/>
      <c r="E2129"/>
      <c r="F2129"/>
      <c r="G2129"/>
      <c r="H2129"/>
    </row>
    <row r="2130" spans="2:8" x14ac:dyDescent="0.2">
      <c r="B2130"/>
      <c r="C2130"/>
      <c r="D2130"/>
      <c r="E2130"/>
      <c r="F2130"/>
      <c r="G2130"/>
      <c r="H2130"/>
    </row>
    <row r="2131" spans="2:8" x14ac:dyDescent="0.2">
      <c r="B2131"/>
      <c r="C2131"/>
      <c r="D2131"/>
      <c r="E2131"/>
      <c r="F2131"/>
      <c r="G2131"/>
      <c r="H2131"/>
    </row>
    <row r="2132" spans="2:8" x14ac:dyDescent="0.2">
      <c r="B2132"/>
      <c r="C2132"/>
      <c r="D2132"/>
      <c r="E2132"/>
      <c r="F2132"/>
      <c r="G2132"/>
      <c r="H2132"/>
    </row>
    <row r="2133" spans="2:8" x14ac:dyDescent="0.2">
      <c r="B2133"/>
      <c r="C2133"/>
      <c r="D2133"/>
      <c r="E2133"/>
      <c r="F2133"/>
      <c r="G2133"/>
      <c r="H2133"/>
    </row>
    <row r="2134" spans="2:8" x14ac:dyDescent="0.2">
      <c r="B2134"/>
      <c r="C2134"/>
      <c r="D2134"/>
      <c r="E2134"/>
      <c r="F2134"/>
      <c r="G2134"/>
      <c r="H2134"/>
    </row>
    <row r="2135" spans="2:8" x14ac:dyDescent="0.2">
      <c r="B2135"/>
      <c r="C2135"/>
      <c r="D2135"/>
      <c r="E2135"/>
      <c r="F2135"/>
      <c r="G2135"/>
      <c r="H2135"/>
    </row>
    <row r="2136" spans="2:8" x14ac:dyDescent="0.2">
      <c r="B2136"/>
      <c r="C2136"/>
      <c r="D2136"/>
      <c r="E2136"/>
      <c r="F2136"/>
      <c r="G2136"/>
      <c r="H2136"/>
    </row>
    <row r="2137" spans="2:8" x14ac:dyDescent="0.2">
      <c r="B2137"/>
      <c r="C2137"/>
      <c r="D2137"/>
      <c r="E2137"/>
      <c r="F2137"/>
      <c r="G2137"/>
      <c r="H2137"/>
    </row>
    <row r="2138" spans="2:8" x14ac:dyDescent="0.2">
      <c r="B2138"/>
      <c r="C2138"/>
      <c r="D2138"/>
      <c r="E2138"/>
      <c r="F2138"/>
      <c r="G2138"/>
      <c r="H2138"/>
    </row>
    <row r="2139" spans="2:8" x14ac:dyDescent="0.2">
      <c r="B2139"/>
      <c r="C2139"/>
      <c r="D2139"/>
      <c r="E2139"/>
      <c r="F2139"/>
      <c r="G2139"/>
      <c r="H2139"/>
    </row>
    <row r="2140" spans="2:8" x14ac:dyDescent="0.2">
      <c r="B2140"/>
      <c r="C2140"/>
      <c r="D2140"/>
      <c r="E2140"/>
      <c r="F2140"/>
      <c r="G2140"/>
      <c r="H2140"/>
    </row>
    <row r="2141" spans="2:8" x14ac:dyDescent="0.2">
      <c r="B2141"/>
      <c r="C2141"/>
      <c r="D2141"/>
      <c r="E2141"/>
      <c r="F2141"/>
      <c r="G2141"/>
      <c r="H2141"/>
    </row>
    <row r="2142" spans="2:8" x14ac:dyDescent="0.2">
      <c r="B2142"/>
      <c r="C2142"/>
      <c r="D2142"/>
      <c r="E2142"/>
      <c r="F2142"/>
      <c r="G2142"/>
      <c r="H2142"/>
    </row>
    <row r="2143" spans="2:8" x14ac:dyDescent="0.2">
      <c r="B2143"/>
      <c r="C2143"/>
      <c r="D2143"/>
      <c r="E2143"/>
      <c r="F2143"/>
      <c r="G2143"/>
      <c r="H2143"/>
    </row>
    <row r="2144" spans="2:8" x14ac:dyDescent="0.2">
      <c r="B2144"/>
      <c r="C2144"/>
      <c r="D2144"/>
      <c r="E2144"/>
      <c r="F2144"/>
      <c r="G2144"/>
      <c r="H2144"/>
    </row>
    <row r="2145" spans="2:8" x14ac:dyDescent="0.2">
      <c r="B2145"/>
      <c r="C2145"/>
      <c r="D2145"/>
      <c r="E2145"/>
      <c r="F2145"/>
      <c r="G2145"/>
      <c r="H2145"/>
    </row>
    <row r="2146" spans="2:8" x14ac:dyDescent="0.2">
      <c r="B2146"/>
      <c r="C2146"/>
      <c r="D2146"/>
      <c r="E2146"/>
      <c r="F2146"/>
      <c r="G2146"/>
      <c r="H2146"/>
    </row>
    <row r="2147" spans="2:8" x14ac:dyDescent="0.2">
      <c r="B2147"/>
      <c r="C2147"/>
      <c r="D2147"/>
      <c r="E2147"/>
      <c r="F2147"/>
      <c r="G2147"/>
      <c r="H2147"/>
    </row>
    <row r="2148" spans="2:8" x14ac:dyDescent="0.2">
      <c r="B2148"/>
      <c r="C2148"/>
      <c r="D2148"/>
      <c r="E2148"/>
      <c r="F2148"/>
      <c r="G2148"/>
      <c r="H2148"/>
    </row>
    <row r="2149" spans="2:8" x14ac:dyDescent="0.2">
      <c r="B2149"/>
      <c r="C2149"/>
      <c r="D2149"/>
      <c r="E2149"/>
      <c r="F2149"/>
      <c r="G2149"/>
      <c r="H2149"/>
    </row>
    <row r="2150" spans="2:8" x14ac:dyDescent="0.2">
      <c r="B2150"/>
      <c r="C2150"/>
      <c r="D2150"/>
      <c r="E2150"/>
      <c r="F2150"/>
      <c r="G2150"/>
      <c r="H2150"/>
    </row>
    <row r="2151" spans="2:8" x14ac:dyDescent="0.2">
      <c r="B2151"/>
      <c r="C2151"/>
      <c r="D2151"/>
      <c r="E2151"/>
      <c r="F2151"/>
      <c r="G2151"/>
      <c r="H2151"/>
    </row>
    <row r="2152" spans="2:8" x14ac:dyDescent="0.2">
      <c r="B2152"/>
      <c r="C2152"/>
      <c r="D2152"/>
      <c r="E2152"/>
      <c r="F2152"/>
      <c r="G2152"/>
      <c r="H2152"/>
    </row>
    <row r="2153" spans="2:8" x14ac:dyDescent="0.2">
      <c r="B2153"/>
      <c r="C2153"/>
      <c r="D2153"/>
      <c r="E2153"/>
      <c r="F2153"/>
      <c r="G2153"/>
      <c r="H2153"/>
    </row>
    <row r="2154" spans="2:8" x14ac:dyDescent="0.2">
      <c r="B2154"/>
      <c r="C2154"/>
      <c r="D2154"/>
      <c r="E2154"/>
      <c r="F2154"/>
      <c r="G2154"/>
      <c r="H2154"/>
    </row>
    <row r="2155" spans="2:8" x14ac:dyDescent="0.2">
      <c r="B2155"/>
      <c r="C2155"/>
      <c r="D2155"/>
      <c r="E2155"/>
      <c r="F2155"/>
      <c r="G2155"/>
      <c r="H2155"/>
    </row>
    <row r="2156" spans="2:8" x14ac:dyDescent="0.2">
      <c r="B2156"/>
      <c r="C2156"/>
      <c r="D2156"/>
      <c r="E2156"/>
      <c r="F2156"/>
      <c r="G2156"/>
      <c r="H2156"/>
    </row>
    <row r="2157" spans="2:8" x14ac:dyDescent="0.2">
      <c r="B2157"/>
      <c r="C2157"/>
      <c r="D2157"/>
      <c r="E2157"/>
      <c r="F2157"/>
      <c r="G2157"/>
      <c r="H2157"/>
    </row>
    <row r="2158" spans="2:8" x14ac:dyDescent="0.2">
      <c r="B2158"/>
      <c r="C2158"/>
      <c r="D2158"/>
      <c r="E2158"/>
      <c r="F2158"/>
      <c r="G2158"/>
      <c r="H2158"/>
    </row>
    <row r="2159" spans="2:8" x14ac:dyDescent="0.2">
      <c r="B2159"/>
      <c r="C2159"/>
      <c r="D2159"/>
      <c r="E2159"/>
      <c r="F2159"/>
      <c r="G2159"/>
      <c r="H2159"/>
    </row>
    <row r="2160" spans="2:8" x14ac:dyDescent="0.2">
      <c r="B2160"/>
      <c r="C2160"/>
      <c r="D2160"/>
      <c r="E2160"/>
      <c r="F2160"/>
      <c r="G2160"/>
      <c r="H2160"/>
    </row>
    <row r="2161" spans="2:8" x14ac:dyDescent="0.2">
      <c r="B2161"/>
      <c r="C2161"/>
      <c r="D2161"/>
      <c r="E2161"/>
      <c r="F2161"/>
      <c r="G2161"/>
      <c r="H2161"/>
    </row>
    <row r="2162" spans="2:8" x14ac:dyDescent="0.2">
      <c r="B2162"/>
      <c r="C2162"/>
      <c r="D2162"/>
      <c r="E2162"/>
      <c r="F2162"/>
      <c r="G2162"/>
      <c r="H2162"/>
    </row>
    <row r="2163" spans="2:8" x14ac:dyDescent="0.2">
      <c r="B2163"/>
      <c r="C2163"/>
      <c r="D2163"/>
      <c r="E2163"/>
      <c r="F2163"/>
      <c r="G2163"/>
      <c r="H2163"/>
    </row>
    <row r="2164" spans="2:8" x14ac:dyDescent="0.2">
      <c r="B2164"/>
      <c r="C2164"/>
      <c r="D2164"/>
      <c r="E2164"/>
      <c r="F2164"/>
      <c r="G2164"/>
      <c r="H2164"/>
    </row>
    <row r="2165" spans="2:8" x14ac:dyDescent="0.2">
      <c r="B2165"/>
      <c r="C2165"/>
      <c r="D2165"/>
      <c r="E2165"/>
      <c r="F2165"/>
      <c r="G2165"/>
      <c r="H2165"/>
    </row>
    <row r="2166" spans="2:8" x14ac:dyDescent="0.2">
      <c r="B2166"/>
      <c r="C2166"/>
      <c r="D2166"/>
      <c r="E2166"/>
      <c r="F2166"/>
      <c r="G2166"/>
      <c r="H2166"/>
    </row>
    <row r="2167" spans="2:8" x14ac:dyDescent="0.2">
      <c r="B2167"/>
      <c r="C2167"/>
      <c r="D2167"/>
      <c r="E2167"/>
      <c r="F2167"/>
      <c r="G2167"/>
      <c r="H2167"/>
    </row>
    <row r="2168" spans="2:8" x14ac:dyDescent="0.2">
      <c r="B2168"/>
      <c r="C2168"/>
      <c r="D2168"/>
      <c r="E2168"/>
      <c r="F2168"/>
      <c r="G2168"/>
      <c r="H2168"/>
    </row>
    <row r="2169" spans="2:8" x14ac:dyDescent="0.2">
      <c r="B2169"/>
      <c r="C2169"/>
      <c r="D2169"/>
      <c r="E2169"/>
      <c r="F2169"/>
      <c r="G2169"/>
      <c r="H2169"/>
    </row>
    <row r="2170" spans="2:8" x14ac:dyDescent="0.2">
      <c r="B2170"/>
      <c r="C2170"/>
      <c r="D2170"/>
      <c r="E2170"/>
      <c r="F2170"/>
      <c r="G2170"/>
      <c r="H2170"/>
    </row>
    <row r="2171" spans="2:8" x14ac:dyDescent="0.2">
      <c r="B2171"/>
      <c r="C2171"/>
      <c r="D2171"/>
      <c r="E2171"/>
      <c r="F2171"/>
      <c r="G2171"/>
      <c r="H2171"/>
    </row>
    <row r="2172" spans="2:8" x14ac:dyDescent="0.2">
      <c r="B2172"/>
      <c r="C2172"/>
      <c r="D2172"/>
      <c r="E2172"/>
      <c r="F2172"/>
      <c r="G2172"/>
      <c r="H2172"/>
    </row>
    <row r="2173" spans="2:8" x14ac:dyDescent="0.2">
      <c r="B2173"/>
      <c r="C2173"/>
      <c r="D2173"/>
      <c r="E2173"/>
      <c r="F2173"/>
      <c r="G2173"/>
      <c r="H2173"/>
    </row>
    <row r="2174" spans="2:8" x14ac:dyDescent="0.2">
      <c r="B2174"/>
      <c r="C2174"/>
      <c r="D2174"/>
      <c r="E2174"/>
      <c r="F2174"/>
      <c r="G2174"/>
      <c r="H2174"/>
    </row>
    <row r="2175" spans="2:8" x14ac:dyDescent="0.2">
      <c r="B2175"/>
      <c r="C2175"/>
      <c r="D2175"/>
      <c r="E2175"/>
      <c r="F2175"/>
      <c r="G2175"/>
      <c r="H2175"/>
    </row>
    <row r="2176" spans="2:8" x14ac:dyDescent="0.2">
      <c r="B2176"/>
      <c r="C2176"/>
      <c r="D2176"/>
      <c r="E2176"/>
      <c r="F2176"/>
      <c r="G2176"/>
      <c r="H2176"/>
    </row>
    <row r="2177" spans="2:8" x14ac:dyDescent="0.2">
      <c r="B2177"/>
      <c r="C2177"/>
      <c r="D2177"/>
      <c r="E2177"/>
      <c r="F2177"/>
      <c r="G2177"/>
      <c r="H2177"/>
    </row>
    <row r="2178" spans="2:8" x14ac:dyDescent="0.2">
      <c r="B2178"/>
      <c r="C2178"/>
      <c r="D2178"/>
      <c r="E2178"/>
      <c r="F2178"/>
      <c r="G2178"/>
      <c r="H2178"/>
    </row>
    <row r="2179" spans="2:8" x14ac:dyDescent="0.2">
      <c r="B2179"/>
      <c r="C2179"/>
      <c r="D2179"/>
      <c r="E2179"/>
      <c r="F2179"/>
      <c r="G2179"/>
      <c r="H2179"/>
    </row>
    <row r="2180" spans="2:8" x14ac:dyDescent="0.2">
      <c r="B2180"/>
      <c r="C2180"/>
      <c r="D2180"/>
      <c r="E2180"/>
      <c r="F2180"/>
      <c r="G2180"/>
      <c r="H2180"/>
    </row>
    <row r="2181" spans="2:8" x14ac:dyDescent="0.2">
      <c r="B2181"/>
      <c r="C2181"/>
      <c r="D2181"/>
      <c r="E2181"/>
      <c r="F2181"/>
      <c r="G2181"/>
      <c r="H2181"/>
    </row>
    <row r="2182" spans="2:8" x14ac:dyDescent="0.2">
      <c r="B2182"/>
      <c r="C2182"/>
      <c r="D2182"/>
      <c r="E2182"/>
      <c r="F2182"/>
      <c r="G2182"/>
      <c r="H2182"/>
    </row>
    <row r="2183" spans="2:8" x14ac:dyDescent="0.2">
      <c r="B2183"/>
      <c r="C2183"/>
      <c r="D2183"/>
      <c r="E2183"/>
      <c r="F2183"/>
      <c r="G2183"/>
      <c r="H2183"/>
    </row>
    <row r="2184" spans="2:8" x14ac:dyDescent="0.2">
      <c r="B2184"/>
      <c r="C2184"/>
      <c r="D2184"/>
      <c r="E2184"/>
      <c r="F2184"/>
      <c r="G2184"/>
      <c r="H2184"/>
    </row>
    <row r="2185" spans="2:8" x14ac:dyDescent="0.2">
      <c r="B2185"/>
      <c r="C2185"/>
      <c r="D2185"/>
      <c r="E2185"/>
      <c r="F2185"/>
      <c r="G2185"/>
      <c r="H2185"/>
    </row>
    <row r="2186" spans="2:8" x14ac:dyDescent="0.2">
      <c r="B2186"/>
      <c r="C2186"/>
      <c r="D2186"/>
      <c r="E2186"/>
      <c r="F2186"/>
      <c r="G2186"/>
      <c r="H2186"/>
    </row>
    <row r="2187" spans="2:8" x14ac:dyDescent="0.2">
      <c r="B2187"/>
      <c r="C2187"/>
      <c r="D2187"/>
      <c r="E2187"/>
      <c r="F2187"/>
      <c r="G2187"/>
      <c r="H2187"/>
    </row>
    <row r="2188" spans="2:8" x14ac:dyDescent="0.2">
      <c r="B2188"/>
      <c r="C2188"/>
      <c r="D2188"/>
      <c r="E2188"/>
      <c r="F2188"/>
      <c r="G2188"/>
      <c r="H2188"/>
    </row>
    <row r="2189" spans="2:8" x14ac:dyDescent="0.2">
      <c r="B2189"/>
      <c r="C2189"/>
      <c r="D2189"/>
      <c r="E2189"/>
      <c r="F2189"/>
      <c r="G2189"/>
      <c r="H2189"/>
    </row>
    <row r="2190" spans="2:8" x14ac:dyDescent="0.2">
      <c r="B2190"/>
      <c r="C2190"/>
      <c r="D2190"/>
      <c r="E2190"/>
      <c r="F2190"/>
      <c r="G2190"/>
      <c r="H2190"/>
    </row>
    <row r="2191" spans="2:8" x14ac:dyDescent="0.2">
      <c r="B2191"/>
      <c r="C2191"/>
      <c r="D2191"/>
      <c r="E2191"/>
      <c r="F2191"/>
      <c r="G2191"/>
      <c r="H2191"/>
    </row>
    <row r="2192" spans="2:8" x14ac:dyDescent="0.2">
      <c r="B2192"/>
      <c r="C2192"/>
      <c r="D2192"/>
      <c r="E2192"/>
      <c r="F2192"/>
      <c r="G2192"/>
      <c r="H2192"/>
    </row>
    <row r="2193" spans="2:8" x14ac:dyDescent="0.2">
      <c r="B2193"/>
      <c r="C2193"/>
      <c r="D2193"/>
      <c r="E2193"/>
      <c r="F2193"/>
      <c r="G2193"/>
      <c r="H2193"/>
    </row>
    <row r="2194" spans="2:8" x14ac:dyDescent="0.2">
      <c r="B2194"/>
      <c r="C2194"/>
      <c r="D2194"/>
      <c r="E2194"/>
      <c r="F2194"/>
      <c r="G2194"/>
      <c r="H2194"/>
    </row>
    <row r="2195" spans="2:8" x14ac:dyDescent="0.2">
      <c r="B2195"/>
      <c r="C2195"/>
      <c r="D2195"/>
      <c r="E2195"/>
      <c r="F2195"/>
      <c r="G2195"/>
      <c r="H2195"/>
    </row>
    <row r="2196" spans="2:8" x14ac:dyDescent="0.2">
      <c r="B2196"/>
      <c r="C2196"/>
      <c r="D2196"/>
      <c r="E2196"/>
      <c r="F2196"/>
      <c r="G2196"/>
      <c r="H2196"/>
    </row>
    <row r="2197" spans="2:8" x14ac:dyDescent="0.2">
      <c r="B2197"/>
      <c r="C2197"/>
      <c r="D2197"/>
      <c r="E2197"/>
      <c r="F2197"/>
      <c r="G2197"/>
      <c r="H2197"/>
    </row>
    <row r="2198" spans="2:8" x14ac:dyDescent="0.2">
      <c r="B2198"/>
      <c r="C2198"/>
      <c r="D2198"/>
      <c r="E2198"/>
      <c r="F2198"/>
      <c r="G2198"/>
      <c r="H2198"/>
    </row>
    <row r="2199" spans="2:8" x14ac:dyDescent="0.2">
      <c r="B2199"/>
      <c r="C2199"/>
      <c r="D2199"/>
      <c r="E2199"/>
      <c r="F2199"/>
      <c r="G2199"/>
      <c r="H2199"/>
    </row>
    <row r="2200" spans="2:8" x14ac:dyDescent="0.2">
      <c r="B2200"/>
      <c r="C2200"/>
      <c r="D2200"/>
      <c r="E2200"/>
      <c r="F2200"/>
      <c r="G2200"/>
      <c r="H2200"/>
    </row>
    <row r="2201" spans="2:8" x14ac:dyDescent="0.2">
      <c r="B2201"/>
      <c r="C2201"/>
      <c r="D2201"/>
      <c r="E2201"/>
      <c r="F2201"/>
      <c r="G2201"/>
      <c r="H2201"/>
    </row>
    <row r="2202" spans="2:8" x14ac:dyDescent="0.2">
      <c r="B2202"/>
      <c r="C2202"/>
      <c r="D2202"/>
      <c r="E2202"/>
      <c r="F2202"/>
      <c r="G2202"/>
      <c r="H2202"/>
    </row>
    <row r="2203" spans="2:8" x14ac:dyDescent="0.2">
      <c r="B2203"/>
      <c r="C2203"/>
      <c r="D2203"/>
      <c r="E2203"/>
      <c r="F2203"/>
      <c r="G2203"/>
      <c r="H2203"/>
    </row>
    <row r="2204" spans="2:8" x14ac:dyDescent="0.2">
      <c r="B2204"/>
      <c r="C2204"/>
      <c r="D2204"/>
      <c r="E2204"/>
      <c r="F2204"/>
      <c r="G2204"/>
      <c r="H2204"/>
    </row>
    <row r="2205" spans="2:8" x14ac:dyDescent="0.2">
      <c r="B2205"/>
      <c r="C2205"/>
      <c r="D2205"/>
      <c r="E2205"/>
      <c r="F2205"/>
      <c r="G2205"/>
      <c r="H2205"/>
    </row>
    <row r="2206" spans="2:8" x14ac:dyDescent="0.2">
      <c r="B2206"/>
      <c r="C2206"/>
      <c r="D2206"/>
      <c r="E2206"/>
      <c r="F2206"/>
      <c r="G2206"/>
      <c r="H2206"/>
    </row>
    <row r="2207" spans="2:8" x14ac:dyDescent="0.2">
      <c r="B2207"/>
      <c r="C2207"/>
      <c r="D2207"/>
      <c r="E2207"/>
      <c r="F2207"/>
      <c r="G2207"/>
      <c r="H2207"/>
    </row>
    <row r="2208" spans="2:8" x14ac:dyDescent="0.2">
      <c r="B2208"/>
      <c r="C2208"/>
      <c r="D2208"/>
      <c r="E2208"/>
      <c r="F2208"/>
      <c r="G2208"/>
      <c r="H2208"/>
    </row>
    <row r="2209" spans="2:8" x14ac:dyDescent="0.2">
      <c r="B2209"/>
      <c r="C2209"/>
      <c r="D2209"/>
      <c r="E2209"/>
      <c r="F2209"/>
      <c r="G2209"/>
      <c r="H2209"/>
    </row>
    <row r="2210" spans="2:8" x14ac:dyDescent="0.2">
      <c r="B2210"/>
      <c r="C2210"/>
      <c r="D2210"/>
      <c r="E2210"/>
      <c r="F2210"/>
      <c r="G2210"/>
      <c r="H2210"/>
    </row>
    <row r="2211" spans="2:8" x14ac:dyDescent="0.2">
      <c r="B2211"/>
      <c r="C2211"/>
      <c r="D2211"/>
      <c r="E2211"/>
      <c r="F2211"/>
      <c r="G2211"/>
      <c r="H2211"/>
    </row>
    <row r="2212" spans="2:8" x14ac:dyDescent="0.2">
      <c r="B2212"/>
      <c r="C2212"/>
      <c r="D2212"/>
      <c r="E2212"/>
      <c r="F2212"/>
      <c r="G2212"/>
      <c r="H2212"/>
    </row>
    <row r="2213" spans="2:8" x14ac:dyDescent="0.2">
      <c r="B2213"/>
      <c r="C2213"/>
      <c r="D2213"/>
      <c r="E2213"/>
      <c r="F2213"/>
      <c r="G2213"/>
      <c r="H2213"/>
    </row>
    <row r="2214" spans="2:8" x14ac:dyDescent="0.2">
      <c r="B2214"/>
      <c r="C2214"/>
      <c r="D2214"/>
      <c r="E2214"/>
      <c r="F2214"/>
      <c r="G2214"/>
      <c r="H2214"/>
    </row>
    <row r="2215" spans="2:8" x14ac:dyDescent="0.2">
      <c r="B2215"/>
      <c r="C2215"/>
      <c r="D2215"/>
      <c r="E2215"/>
      <c r="F2215"/>
      <c r="G2215"/>
      <c r="H2215"/>
    </row>
    <row r="2216" spans="2:8" x14ac:dyDescent="0.2">
      <c r="B2216"/>
      <c r="C2216"/>
      <c r="D2216"/>
      <c r="E2216"/>
      <c r="F2216"/>
      <c r="G2216"/>
      <c r="H2216"/>
    </row>
    <row r="2217" spans="2:8" x14ac:dyDescent="0.2">
      <c r="B2217"/>
      <c r="C2217"/>
      <c r="D2217"/>
      <c r="E2217"/>
      <c r="F2217"/>
      <c r="G2217"/>
      <c r="H2217"/>
    </row>
    <row r="2218" spans="2:8" x14ac:dyDescent="0.2">
      <c r="B2218"/>
      <c r="C2218"/>
      <c r="D2218"/>
      <c r="E2218"/>
      <c r="F2218"/>
      <c r="G2218"/>
      <c r="H2218"/>
    </row>
    <row r="2219" spans="2:8" x14ac:dyDescent="0.2">
      <c r="B2219"/>
      <c r="C2219"/>
      <c r="D2219"/>
      <c r="E2219"/>
      <c r="F2219"/>
      <c r="G2219"/>
      <c r="H2219"/>
    </row>
    <row r="2220" spans="2:8" x14ac:dyDescent="0.2">
      <c r="B2220"/>
      <c r="C2220"/>
      <c r="D2220"/>
      <c r="E2220"/>
      <c r="F2220"/>
      <c r="G2220"/>
      <c r="H2220"/>
    </row>
    <row r="2221" spans="2:8" x14ac:dyDescent="0.2">
      <c r="B2221"/>
      <c r="C2221"/>
      <c r="D2221"/>
      <c r="E2221"/>
      <c r="F2221"/>
      <c r="G2221"/>
      <c r="H2221"/>
    </row>
    <row r="2222" spans="2:8" x14ac:dyDescent="0.2">
      <c r="B2222"/>
      <c r="C2222"/>
      <c r="D2222"/>
      <c r="E2222"/>
      <c r="F2222"/>
      <c r="G2222"/>
      <c r="H2222"/>
    </row>
    <row r="2223" spans="2:8" x14ac:dyDescent="0.2">
      <c r="B2223"/>
      <c r="C2223"/>
      <c r="D2223"/>
      <c r="E2223"/>
      <c r="F2223"/>
      <c r="G2223"/>
      <c r="H2223"/>
    </row>
    <row r="2224" spans="2:8" x14ac:dyDescent="0.2">
      <c r="B2224"/>
      <c r="C2224"/>
      <c r="D2224"/>
      <c r="E2224"/>
      <c r="F2224"/>
      <c r="G2224"/>
      <c r="H2224"/>
    </row>
    <row r="2225" spans="2:8" x14ac:dyDescent="0.2">
      <c r="B2225"/>
      <c r="C2225"/>
      <c r="D2225"/>
      <c r="E2225"/>
      <c r="F2225"/>
      <c r="G2225"/>
      <c r="H2225"/>
    </row>
    <row r="2226" spans="2:8" x14ac:dyDescent="0.2">
      <c r="B2226"/>
      <c r="C2226"/>
      <c r="D2226"/>
      <c r="E2226"/>
      <c r="F2226"/>
      <c r="G2226"/>
      <c r="H2226"/>
    </row>
    <row r="2227" spans="2:8" x14ac:dyDescent="0.2">
      <c r="B2227"/>
      <c r="C2227"/>
      <c r="D2227"/>
      <c r="E2227"/>
      <c r="F2227"/>
      <c r="G2227"/>
      <c r="H2227"/>
    </row>
    <row r="2228" spans="2:8" x14ac:dyDescent="0.2">
      <c r="B2228"/>
      <c r="C2228"/>
      <c r="D2228"/>
      <c r="E2228"/>
      <c r="F2228"/>
      <c r="G2228"/>
      <c r="H2228"/>
    </row>
    <row r="2229" spans="2:8" x14ac:dyDescent="0.2">
      <c r="B2229"/>
      <c r="C2229"/>
      <c r="D2229"/>
      <c r="E2229"/>
      <c r="F2229"/>
      <c r="G2229"/>
      <c r="H2229"/>
    </row>
    <row r="2230" spans="2:8" x14ac:dyDescent="0.2">
      <c r="B2230"/>
      <c r="C2230"/>
      <c r="D2230"/>
      <c r="E2230"/>
      <c r="F2230"/>
      <c r="G2230"/>
      <c r="H2230"/>
    </row>
    <row r="2231" spans="2:8" x14ac:dyDescent="0.2">
      <c r="B2231"/>
      <c r="C2231"/>
      <c r="D2231"/>
      <c r="E2231"/>
      <c r="F2231"/>
      <c r="G2231"/>
      <c r="H2231"/>
    </row>
    <row r="2232" spans="2:8" x14ac:dyDescent="0.2">
      <c r="B2232"/>
      <c r="C2232"/>
      <c r="D2232"/>
      <c r="E2232"/>
      <c r="F2232"/>
      <c r="G2232"/>
      <c r="H2232"/>
    </row>
    <row r="2233" spans="2:8" x14ac:dyDescent="0.2">
      <c r="B2233"/>
      <c r="C2233"/>
      <c r="D2233"/>
      <c r="E2233"/>
      <c r="F2233"/>
      <c r="G2233"/>
      <c r="H2233"/>
    </row>
    <row r="2234" spans="2:8" x14ac:dyDescent="0.2">
      <c r="B2234"/>
      <c r="C2234"/>
      <c r="D2234"/>
      <c r="E2234"/>
      <c r="F2234"/>
      <c r="G2234"/>
      <c r="H2234"/>
    </row>
    <row r="2235" spans="2:8" x14ac:dyDescent="0.2">
      <c r="B2235"/>
      <c r="C2235"/>
      <c r="D2235"/>
      <c r="E2235"/>
      <c r="F2235"/>
      <c r="G2235"/>
      <c r="H2235"/>
    </row>
    <row r="2236" spans="2:8" x14ac:dyDescent="0.2">
      <c r="B2236"/>
      <c r="C2236"/>
      <c r="D2236"/>
      <c r="E2236"/>
      <c r="F2236"/>
      <c r="G2236"/>
      <c r="H2236"/>
    </row>
    <row r="2237" spans="2:8" x14ac:dyDescent="0.2">
      <c r="B2237"/>
      <c r="C2237"/>
      <c r="D2237"/>
      <c r="E2237"/>
      <c r="F2237"/>
      <c r="G2237"/>
      <c r="H2237"/>
    </row>
    <row r="2238" spans="2:8" x14ac:dyDescent="0.2">
      <c r="B2238"/>
      <c r="C2238"/>
      <c r="D2238"/>
      <c r="E2238"/>
      <c r="F2238"/>
      <c r="G2238"/>
      <c r="H2238"/>
    </row>
    <row r="2239" spans="2:8" x14ac:dyDescent="0.2">
      <c r="B2239"/>
      <c r="C2239"/>
      <c r="D2239"/>
      <c r="E2239"/>
      <c r="F2239"/>
      <c r="G2239"/>
      <c r="H2239"/>
    </row>
    <row r="2240" spans="2:8" x14ac:dyDescent="0.2">
      <c r="B2240"/>
      <c r="C2240"/>
      <c r="D2240"/>
      <c r="E2240"/>
      <c r="F2240"/>
      <c r="G2240"/>
      <c r="H2240"/>
    </row>
    <row r="2241" spans="2:8" x14ac:dyDescent="0.2">
      <c r="B2241"/>
      <c r="C2241"/>
      <c r="D2241"/>
      <c r="E2241"/>
      <c r="F2241"/>
      <c r="G2241"/>
      <c r="H2241"/>
    </row>
    <row r="2242" spans="2:8" x14ac:dyDescent="0.2">
      <c r="B2242"/>
      <c r="C2242"/>
      <c r="D2242"/>
      <c r="E2242"/>
      <c r="F2242"/>
      <c r="G2242"/>
      <c r="H2242"/>
    </row>
    <row r="2243" spans="2:8" x14ac:dyDescent="0.2">
      <c r="B2243"/>
      <c r="C2243"/>
      <c r="D2243"/>
      <c r="E2243"/>
      <c r="F2243"/>
      <c r="G2243"/>
      <c r="H2243"/>
    </row>
    <row r="2244" spans="2:8" x14ac:dyDescent="0.2">
      <c r="B2244"/>
      <c r="C2244"/>
      <c r="D2244"/>
      <c r="E2244"/>
      <c r="F2244"/>
      <c r="G2244"/>
      <c r="H2244"/>
    </row>
    <row r="2245" spans="2:8" x14ac:dyDescent="0.2">
      <c r="B2245"/>
      <c r="C2245"/>
      <c r="D2245"/>
      <c r="E2245"/>
      <c r="F2245"/>
      <c r="G2245"/>
      <c r="H2245"/>
    </row>
    <row r="2246" spans="2:8" x14ac:dyDescent="0.2">
      <c r="B2246"/>
      <c r="C2246"/>
      <c r="D2246"/>
      <c r="E2246"/>
      <c r="F2246"/>
      <c r="G2246"/>
      <c r="H2246"/>
    </row>
    <row r="2247" spans="2:8" x14ac:dyDescent="0.2">
      <c r="B2247"/>
      <c r="C2247"/>
      <c r="D2247"/>
      <c r="E2247"/>
      <c r="F2247"/>
      <c r="G2247"/>
      <c r="H2247"/>
    </row>
    <row r="2248" spans="2:8" x14ac:dyDescent="0.2">
      <c r="B2248"/>
      <c r="C2248"/>
      <c r="D2248"/>
      <c r="E2248"/>
      <c r="F2248"/>
      <c r="G2248"/>
      <c r="H2248"/>
    </row>
    <row r="2249" spans="2:8" x14ac:dyDescent="0.2">
      <c r="B2249"/>
      <c r="C2249"/>
      <c r="D2249"/>
      <c r="E2249"/>
      <c r="F2249"/>
      <c r="G2249"/>
      <c r="H2249"/>
    </row>
    <row r="2250" spans="2:8" x14ac:dyDescent="0.2">
      <c r="B2250"/>
      <c r="C2250"/>
      <c r="D2250"/>
      <c r="E2250"/>
      <c r="F2250"/>
      <c r="G2250"/>
      <c r="H2250"/>
    </row>
    <row r="2251" spans="2:8" x14ac:dyDescent="0.2">
      <c r="B2251"/>
      <c r="C2251"/>
      <c r="D2251"/>
      <c r="E2251"/>
      <c r="F2251"/>
      <c r="G2251"/>
      <c r="H2251"/>
    </row>
    <row r="2252" spans="2:8" x14ac:dyDescent="0.2">
      <c r="B2252"/>
      <c r="C2252"/>
      <c r="D2252"/>
      <c r="E2252"/>
      <c r="F2252"/>
      <c r="G2252"/>
      <c r="H2252"/>
    </row>
    <row r="2253" spans="2:8" x14ac:dyDescent="0.2">
      <c r="B2253"/>
      <c r="C2253"/>
      <c r="D2253"/>
      <c r="E2253"/>
      <c r="F2253"/>
      <c r="G2253"/>
      <c r="H2253"/>
    </row>
    <row r="2254" spans="2:8" x14ac:dyDescent="0.2">
      <c r="B2254"/>
      <c r="C2254"/>
      <c r="D2254"/>
      <c r="E2254"/>
      <c r="F2254"/>
      <c r="G2254"/>
      <c r="H2254"/>
    </row>
    <row r="2255" spans="2:8" x14ac:dyDescent="0.2">
      <c r="B2255"/>
      <c r="C2255"/>
      <c r="D2255"/>
      <c r="E2255"/>
      <c r="F2255"/>
      <c r="G2255"/>
      <c r="H2255"/>
    </row>
    <row r="2256" spans="2:8" x14ac:dyDescent="0.2">
      <c r="B2256"/>
      <c r="C2256"/>
      <c r="D2256"/>
      <c r="E2256"/>
      <c r="F2256"/>
      <c r="G2256"/>
      <c r="H2256"/>
    </row>
    <row r="2257" spans="2:8" x14ac:dyDescent="0.2">
      <c r="B2257"/>
      <c r="C2257"/>
      <c r="D2257"/>
      <c r="E2257"/>
      <c r="F2257"/>
      <c r="G2257"/>
      <c r="H2257"/>
    </row>
    <row r="2258" spans="2:8" x14ac:dyDescent="0.2">
      <c r="B2258"/>
      <c r="C2258"/>
      <c r="D2258"/>
      <c r="E2258"/>
      <c r="F2258"/>
      <c r="G2258"/>
      <c r="H2258"/>
    </row>
    <row r="2259" spans="2:8" x14ac:dyDescent="0.2">
      <c r="B2259"/>
      <c r="C2259"/>
      <c r="D2259"/>
      <c r="E2259"/>
      <c r="F2259"/>
      <c r="G2259"/>
      <c r="H2259"/>
    </row>
    <row r="2260" spans="2:8" x14ac:dyDescent="0.2">
      <c r="B2260"/>
      <c r="C2260"/>
      <c r="D2260"/>
      <c r="E2260"/>
      <c r="F2260"/>
      <c r="G2260"/>
      <c r="H2260"/>
    </row>
    <row r="2261" spans="2:8" x14ac:dyDescent="0.2">
      <c r="B2261"/>
      <c r="C2261"/>
      <c r="D2261"/>
      <c r="E2261"/>
      <c r="F2261"/>
      <c r="G2261"/>
      <c r="H2261"/>
    </row>
    <row r="2262" spans="2:8" x14ac:dyDescent="0.2">
      <c r="B2262"/>
      <c r="C2262"/>
      <c r="D2262"/>
      <c r="E2262"/>
      <c r="F2262"/>
      <c r="G2262"/>
      <c r="H2262"/>
    </row>
    <row r="2263" spans="2:8" x14ac:dyDescent="0.2">
      <c r="B2263"/>
      <c r="C2263"/>
      <c r="D2263"/>
      <c r="E2263"/>
      <c r="F2263"/>
      <c r="G2263"/>
      <c r="H2263"/>
    </row>
    <row r="2264" spans="2:8" x14ac:dyDescent="0.2">
      <c r="B2264"/>
      <c r="C2264"/>
      <c r="D2264"/>
      <c r="E2264"/>
      <c r="F2264"/>
      <c r="G2264"/>
      <c r="H2264"/>
    </row>
    <row r="2265" spans="2:8" x14ac:dyDescent="0.2">
      <c r="B2265"/>
      <c r="C2265"/>
      <c r="D2265"/>
      <c r="E2265"/>
      <c r="F2265"/>
      <c r="G2265"/>
      <c r="H2265"/>
    </row>
    <row r="2266" spans="2:8" x14ac:dyDescent="0.2">
      <c r="B2266"/>
      <c r="C2266"/>
      <c r="D2266"/>
      <c r="E2266"/>
      <c r="F2266"/>
      <c r="G2266"/>
      <c r="H2266"/>
    </row>
    <row r="2267" spans="2:8" x14ac:dyDescent="0.2">
      <c r="B2267"/>
      <c r="C2267"/>
      <c r="D2267"/>
      <c r="E2267"/>
      <c r="F2267"/>
      <c r="G2267"/>
      <c r="H2267"/>
    </row>
    <row r="2268" spans="2:8" x14ac:dyDescent="0.2">
      <c r="B2268"/>
      <c r="C2268"/>
      <c r="D2268"/>
      <c r="E2268"/>
      <c r="F2268"/>
      <c r="G2268"/>
      <c r="H2268"/>
    </row>
    <row r="2269" spans="2:8" x14ac:dyDescent="0.2">
      <c r="B2269"/>
      <c r="C2269"/>
      <c r="D2269"/>
      <c r="E2269"/>
      <c r="F2269"/>
      <c r="G2269"/>
      <c r="H2269"/>
    </row>
    <row r="2270" spans="2:8" x14ac:dyDescent="0.2">
      <c r="B2270"/>
      <c r="C2270"/>
      <c r="D2270"/>
      <c r="E2270"/>
      <c r="F2270"/>
      <c r="G2270"/>
      <c r="H2270"/>
    </row>
    <row r="2271" spans="2:8" x14ac:dyDescent="0.2">
      <c r="B2271"/>
      <c r="C2271"/>
      <c r="D2271"/>
      <c r="E2271"/>
      <c r="F2271"/>
      <c r="G2271"/>
      <c r="H2271"/>
    </row>
    <row r="2272" spans="2:8" x14ac:dyDescent="0.2">
      <c r="B2272"/>
      <c r="C2272"/>
      <c r="D2272"/>
      <c r="E2272"/>
      <c r="F2272"/>
      <c r="G2272"/>
      <c r="H2272"/>
    </row>
    <row r="2273" spans="2:8" x14ac:dyDescent="0.2">
      <c r="B2273"/>
      <c r="C2273"/>
      <c r="D2273"/>
      <c r="E2273"/>
      <c r="F2273"/>
      <c r="G2273"/>
      <c r="H2273"/>
    </row>
    <row r="2274" spans="2:8" x14ac:dyDescent="0.2">
      <c r="B2274"/>
      <c r="C2274"/>
      <c r="D2274"/>
      <c r="E2274"/>
      <c r="F2274"/>
      <c r="G2274"/>
      <c r="H2274"/>
    </row>
    <row r="2275" spans="2:8" x14ac:dyDescent="0.2">
      <c r="B2275"/>
      <c r="C2275"/>
      <c r="D2275"/>
      <c r="E2275"/>
      <c r="F2275"/>
      <c r="G2275"/>
      <c r="H2275"/>
    </row>
    <row r="2276" spans="2:8" x14ac:dyDescent="0.2">
      <c r="B2276"/>
      <c r="C2276"/>
      <c r="D2276"/>
      <c r="E2276"/>
      <c r="F2276"/>
      <c r="G2276"/>
      <c r="H2276"/>
    </row>
    <row r="2277" spans="2:8" x14ac:dyDescent="0.2">
      <c r="B2277"/>
      <c r="C2277"/>
      <c r="D2277"/>
      <c r="E2277"/>
      <c r="F2277"/>
      <c r="G2277"/>
      <c r="H2277"/>
    </row>
    <row r="2278" spans="2:8" x14ac:dyDescent="0.2">
      <c r="B2278"/>
      <c r="C2278"/>
      <c r="D2278"/>
      <c r="E2278"/>
      <c r="F2278"/>
      <c r="G2278"/>
      <c r="H2278"/>
    </row>
    <row r="2279" spans="2:8" x14ac:dyDescent="0.2">
      <c r="B2279"/>
      <c r="C2279"/>
      <c r="D2279"/>
      <c r="E2279"/>
      <c r="F2279"/>
      <c r="G2279"/>
      <c r="H2279"/>
    </row>
    <row r="2280" spans="2:8" x14ac:dyDescent="0.2">
      <c r="B2280"/>
      <c r="C2280"/>
      <c r="D2280"/>
      <c r="E2280"/>
      <c r="F2280"/>
      <c r="G2280"/>
      <c r="H2280"/>
    </row>
    <row r="2281" spans="2:8" x14ac:dyDescent="0.2">
      <c r="B2281"/>
      <c r="C2281"/>
      <c r="D2281"/>
      <c r="E2281"/>
      <c r="F2281"/>
      <c r="G2281"/>
      <c r="H2281"/>
    </row>
    <row r="2282" spans="2:8" x14ac:dyDescent="0.2">
      <c r="B2282"/>
      <c r="C2282"/>
      <c r="D2282"/>
      <c r="E2282"/>
      <c r="F2282"/>
      <c r="G2282"/>
      <c r="H2282"/>
    </row>
    <row r="2283" spans="2:8" x14ac:dyDescent="0.2">
      <c r="B2283"/>
      <c r="C2283"/>
      <c r="D2283"/>
      <c r="E2283"/>
      <c r="F2283"/>
      <c r="G2283"/>
      <c r="H2283"/>
    </row>
    <row r="2284" spans="2:8" x14ac:dyDescent="0.2">
      <c r="B2284"/>
      <c r="C2284"/>
      <c r="D2284"/>
      <c r="E2284"/>
      <c r="F2284"/>
      <c r="G2284"/>
      <c r="H2284"/>
    </row>
    <row r="2285" spans="2:8" x14ac:dyDescent="0.2">
      <c r="B2285"/>
      <c r="C2285"/>
      <c r="D2285"/>
      <c r="E2285"/>
      <c r="F2285"/>
      <c r="G2285"/>
      <c r="H2285"/>
    </row>
    <row r="2286" spans="2:8" x14ac:dyDescent="0.2">
      <c r="B2286"/>
      <c r="C2286"/>
      <c r="D2286"/>
      <c r="E2286"/>
      <c r="F2286"/>
      <c r="G2286"/>
      <c r="H2286"/>
    </row>
    <row r="2287" spans="2:8" x14ac:dyDescent="0.2">
      <c r="B2287"/>
      <c r="C2287"/>
      <c r="D2287"/>
      <c r="E2287"/>
      <c r="F2287"/>
      <c r="G2287"/>
      <c r="H2287"/>
    </row>
    <row r="2288" spans="2:8" x14ac:dyDescent="0.2">
      <c r="B2288"/>
      <c r="C2288"/>
      <c r="D2288"/>
      <c r="E2288"/>
      <c r="F2288"/>
      <c r="G2288"/>
      <c r="H2288"/>
    </row>
    <row r="2289" spans="2:8" x14ac:dyDescent="0.2">
      <c r="B2289"/>
      <c r="C2289"/>
      <c r="D2289"/>
      <c r="E2289"/>
      <c r="F2289"/>
      <c r="G2289"/>
      <c r="H2289"/>
    </row>
    <row r="2290" spans="2:8" x14ac:dyDescent="0.2">
      <c r="B2290"/>
      <c r="C2290"/>
      <c r="D2290"/>
      <c r="E2290"/>
      <c r="F2290"/>
      <c r="G2290"/>
      <c r="H2290"/>
    </row>
    <row r="2291" spans="2:8" x14ac:dyDescent="0.2">
      <c r="B2291"/>
      <c r="C2291"/>
      <c r="D2291"/>
      <c r="E2291"/>
      <c r="F2291"/>
      <c r="G2291"/>
      <c r="H2291"/>
    </row>
    <row r="2292" spans="2:8" x14ac:dyDescent="0.2">
      <c r="B2292"/>
      <c r="C2292"/>
      <c r="D2292"/>
      <c r="E2292"/>
      <c r="F2292"/>
      <c r="G2292"/>
      <c r="H2292"/>
    </row>
    <row r="2293" spans="2:8" x14ac:dyDescent="0.2">
      <c r="B2293"/>
      <c r="C2293"/>
      <c r="D2293"/>
      <c r="E2293"/>
      <c r="F2293"/>
      <c r="G2293"/>
      <c r="H2293"/>
    </row>
    <row r="2294" spans="2:8" x14ac:dyDescent="0.2">
      <c r="B2294"/>
      <c r="C2294"/>
      <c r="D2294"/>
      <c r="E2294"/>
      <c r="F2294"/>
      <c r="G2294"/>
      <c r="H2294"/>
    </row>
    <row r="2295" spans="2:8" x14ac:dyDescent="0.2">
      <c r="B2295"/>
      <c r="C2295"/>
      <c r="D2295"/>
      <c r="E2295"/>
      <c r="F2295"/>
      <c r="G2295"/>
      <c r="H2295"/>
    </row>
    <row r="2296" spans="2:8" x14ac:dyDescent="0.2">
      <c r="B2296"/>
      <c r="C2296"/>
      <c r="D2296"/>
      <c r="E2296"/>
      <c r="F2296"/>
      <c r="G2296"/>
      <c r="H2296"/>
    </row>
    <row r="2297" spans="2:8" x14ac:dyDescent="0.2">
      <c r="B2297"/>
      <c r="C2297"/>
      <c r="D2297"/>
      <c r="E2297"/>
      <c r="F2297"/>
      <c r="G2297"/>
      <c r="H2297"/>
    </row>
    <row r="2298" spans="2:8" x14ac:dyDescent="0.2">
      <c r="B2298"/>
      <c r="C2298"/>
      <c r="D2298"/>
      <c r="E2298"/>
      <c r="F2298"/>
      <c r="G2298"/>
      <c r="H2298"/>
    </row>
    <row r="2299" spans="2:8" x14ac:dyDescent="0.2">
      <c r="B2299"/>
      <c r="C2299"/>
      <c r="D2299"/>
      <c r="E2299"/>
      <c r="F2299"/>
      <c r="G2299"/>
      <c r="H2299"/>
    </row>
    <row r="2300" spans="2:8" x14ac:dyDescent="0.2">
      <c r="B2300"/>
      <c r="C2300"/>
      <c r="D2300"/>
      <c r="E2300"/>
      <c r="F2300"/>
      <c r="G2300"/>
      <c r="H2300"/>
    </row>
    <row r="2301" spans="2:8" x14ac:dyDescent="0.2">
      <c r="B2301"/>
      <c r="C2301"/>
      <c r="D2301"/>
      <c r="E2301"/>
      <c r="F2301"/>
      <c r="G2301"/>
      <c r="H2301"/>
    </row>
    <row r="2302" spans="2:8" x14ac:dyDescent="0.2">
      <c r="B2302"/>
      <c r="C2302"/>
      <c r="D2302"/>
      <c r="E2302"/>
      <c r="F2302"/>
      <c r="G2302"/>
      <c r="H2302"/>
    </row>
    <row r="2303" spans="2:8" x14ac:dyDescent="0.2">
      <c r="B2303"/>
      <c r="C2303"/>
      <c r="D2303"/>
      <c r="E2303"/>
      <c r="F2303"/>
      <c r="G2303"/>
      <c r="H2303"/>
    </row>
    <row r="2304" spans="2:8" x14ac:dyDescent="0.2">
      <c r="B2304"/>
      <c r="C2304"/>
      <c r="D2304"/>
      <c r="E2304"/>
      <c r="F2304"/>
      <c r="G2304"/>
      <c r="H2304"/>
    </row>
    <row r="2305" spans="2:8" x14ac:dyDescent="0.2">
      <c r="B2305"/>
      <c r="C2305"/>
      <c r="D2305"/>
      <c r="E2305"/>
      <c r="F2305"/>
      <c r="G2305"/>
      <c r="H2305"/>
    </row>
    <row r="2306" spans="2:8" x14ac:dyDescent="0.2">
      <c r="B2306"/>
      <c r="C2306"/>
      <c r="D2306"/>
      <c r="E2306"/>
      <c r="F2306"/>
      <c r="G2306"/>
      <c r="H2306"/>
    </row>
    <row r="2307" spans="2:8" x14ac:dyDescent="0.2">
      <c r="B2307"/>
      <c r="C2307"/>
      <c r="D2307"/>
      <c r="E2307"/>
      <c r="F2307"/>
      <c r="G2307"/>
      <c r="H2307"/>
    </row>
    <row r="2308" spans="2:8" x14ac:dyDescent="0.2">
      <c r="B2308"/>
      <c r="C2308"/>
      <c r="D2308"/>
      <c r="E2308"/>
      <c r="F2308"/>
      <c r="G2308"/>
      <c r="H2308"/>
    </row>
    <row r="2309" spans="2:8" x14ac:dyDescent="0.2">
      <c r="B2309"/>
      <c r="C2309"/>
      <c r="D2309"/>
      <c r="E2309"/>
      <c r="F2309"/>
      <c r="G2309"/>
      <c r="H2309"/>
    </row>
    <row r="2310" spans="2:8" x14ac:dyDescent="0.2">
      <c r="B2310"/>
      <c r="C2310"/>
      <c r="D2310"/>
      <c r="E2310"/>
      <c r="F2310"/>
      <c r="G2310"/>
      <c r="H2310"/>
    </row>
    <row r="2311" spans="2:8" x14ac:dyDescent="0.2">
      <c r="B2311"/>
      <c r="C2311"/>
      <c r="D2311"/>
      <c r="E2311"/>
      <c r="F2311"/>
      <c r="G2311"/>
      <c r="H2311"/>
    </row>
    <row r="2312" spans="2:8" x14ac:dyDescent="0.2">
      <c r="B2312"/>
      <c r="C2312"/>
      <c r="D2312"/>
      <c r="E2312"/>
      <c r="F2312"/>
      <c r="G2312"/>
      <c r="H2312"/>
    </row>
    <row r="2313" spans="2:8" x14ac:dyDescent="0.2">
      <c r="B2313"/>
      <c r="C2313"/>
      <c r="D2313"/>
      <c r="E2313"/>
      <c r="F2313"/>
      <c r="G2313"/>
      <c r="H2313"/>
    </row>
    <row r="2314" spans="2:8" x14ac:dyDescent="0.2">
      <c r="B2314"/>
      <c r="C2314"/>
      <c r="D2314"/>
      <c r="E2314"/>
      <c r="F2314"/>
      <c r="G2314"/>
      <c r="H2314"/>
    </row>
    <row r="2315" spans="2:8" x14ac:dyDescent="0.2">
      <c r="B2315"/>
      <c r="C2315"/>
      <c r="D2315"/>
      <c r="E2315"/>
      <c r="F2315"/>
      <c r="G2315"/>
      <c r="H2315"/>
    </row>
    <row r="2316" spans="2:8" x14ac:dyDescent="0.2">
      <c r="B2316"/>
      <c r="C2316"/>
      <c r="D2316"/>
      <c r="E2316"/>
      <c r="F2316"/>
      <c r="G2316"/>
      <c r="H2316"/>
    </row>
    <row r="2317" spans="2:8" x14ac:dyDescent="0.2">
      <c r="B2317"/>
      <c r="C2317"/>
      <c r="D2317"/>
      <c r="E2317"/>
      <c r="F2317"/>
      <c r="G2317"/>
      <c r="H2317"/>
    </row>
    <row r="2318" spans="2:8" x14ac:dyDescent="0.2">
      <c r="B2318"/>
      <c r="C2318"/>
      <c r="D2318"/>
      <c r="E2318"/>
      <c r="F2318"/>
      <c r="G2318"/>
      <c r="H2318"/>
    </row>
    <row r="2319" spans="2:8" x14ac:dyDescent="0.2">
      <c r="B2319"/>
      <c r="C2319"/>
      <c r="D2319"/>
      <c r="E2319"/>
      <c r="F2319"/>
      <c r="G2319"/>
      <c r="H2319"/>
    </row>
    <row r="2320" spans="2:8" x14ac:dyDescent="0.2">
      <c r="B2320"/>
      <c r="C2320"/>
      <c r="D2320"/>
      <c r="E2320"/>
      <c r="F2320"/>
      <c r="G2320"/>
      <c r="H2320"/>
    </row>
    <row r="2321" spans="2:8" x14ac:dyDescent="0.2">
      <c r="B2321"/>
      <c r="C2321"/>
      <c r="D2321"/>
      <c r="E2321"/>
      <c r="F2321"/>
      <c r="G2321"/>
      <c r="H2321"/>
    </row>
    <row r="2322" spans="2:8" x14ac:dyDescent="0.2">
      <c r="B2322"/>
      <c r="C2322"/>
      <c r="D2322"/>
      <c r="E2322"/>
      <c r="F2322"/>
      <c r="G2322"/>
      <c r="H2322"/>
    </row>
    <row r="2323" spans="2:8" x14ac:dyDescent="0.2">
      <c r="B2323"/>
      <c r="C2323"/>
      <c r="D2323"/>
      <c r="E2323"/>
      <c r="F2323"/>
      <c r="G2323"/>
      <c r="H2323"/>
    </row>
    <row r="2324" spans="2:8" x14ac:dyDescent="0.2">
      <c r="B2324"/>
      <c r="C2324"/>
      <c r="D2324"/>
      <c r="E2324"/>
      <c r="F2324"/>
      <c r="G2324"/>
      <c r="H2324"/>
    </row>
    <row r="2325" spans="2:8" x14ac:dyDescent="0.2">
      <c r="B2325"/>
      <c r="C2325"/>
      <c r="D2325"/>
      <c r="E2325"/>
      <c r="F2325"/>
      <c r="G2325"/>
      <c r="H2325"/>
    </row>
    <row r="2326" spans="2:8" x14ac:dyDescent="0.2">
      <c r="B2326"/>
      <c r="C2326"/>
      <c r="D2326"/>
      <c r="E2326"/>
      <c r="F2326"/>
      <c r="G2326"/>
      <c r="H2326"/>
    </row>
    <row r="2327" spans="2:8" x14ac:dyDescent="0.2">
      <c r="B2327"/>
      <c r="C2327"/>
      <c r="D2327"/>
      <c r="E2327"/>
      <c r="F2327"/>
      <c r="G2327"/>
      <c r="H2327"/>
    </row>
    <row r="2328" spans="2:8" x14ac:dyDescent="0.2">
      <c r="B2328"/>
      <c r="C2328"/>
      <c r="D2328"/>
      <c r="E2328"/>
      <c r="F2328"/>
      <c r="G2328"/>
      <c r="H2328"/>
    </row>
    <row r="2329" spans="2:8" x14ac:dyDescent="0.2">
      <c r="B2329"/>
      <c r="C2329"/>
      <c r="D2329"/>
      <c r="E2329"/>
      <c r="F2329"/>
      <c r="G2329"/>
      <c r="H2329"/>
    </row>
    <row r="2330" spans="2:8" x14ac:dyDescent="0.2">
      <c r="B2330"/>
      <c r="C2330"/>
      <c r="D2330"/>
      <c r="E2330"/>
      <c r="F2330"/>
      <c r="G2330"/>
      <c r="H2330"/>
    </row>
    <row r="2331" spans="2:8" x14ac:dyDescent="0.2">
      <c r="B2331"/>
      <c r="C2331"/>
      <c r="D2331"/>
      <c r="E2331"/>
      <c r="F2331"/>
      <c r="G2331"/>
      <c r="H2331"/>
    </row>
    <row r="2332" spans="2:8" x14ac:dyDescent="0.2">
      <c r="B2332"/>
      <c r="C2332"/>
      <c r="D2332"/>
      <c r="E2332"/>
      <c r="F2332"/>
      <c r="G2332"/>
      <c r="H2332"/>
    </row>
    <row r="2333" spans="2:8" x14ac:dyDescent="0.2">
      <c r="B2333"/>
      <c r="C2333"/>
      <c r="D2333"/>
      <c r="E2333"/>
      <c r="F2333"/>
      <c r="G2333"/>
      <c r="H2333"/>
    </row>
    <row r="2334" spans="2:8" x14ac:dyDescent="0.2">
      <c r="B2334"/>
      <c r="C2334"/>
      <c r="D2334"/>
      <c r="E2334"/>
      <c r="F2334"/>
      <c r="G2334"/>
      <c r="H2334"/>
    </row>
    <row r="2335" spans="2:8" x14ac:dyDescent="0.2">
      <c r="B2335"/>
      <c r="C2335"/>
      <c r="D2335"/>
      <c r="E2335"/>
      <c r="F2335"/>
      <c r="G2335"/>
      <c r="H2335"/>
    </row>
    <row r="2336" spans="2:8" x14ac:dyDescent="0.2">
      <c r="B2336"/>
      <c r="C2336"/>
      <c r="D2336"/>
      <c r="E2336"/>
      <c r="F2336"/>
      <c r="G2336"/>
      <c r="H2336"/>
    </row>
    <row r="2337" spans="2:8" x14ac:dyDescent="0.2">
      <c r="B2337"/>
      <c r="C2337"/>
      <c r="D2337"/>
      <c r="E2337"/>
      <c r="F2337"/>
      <c r="G2337"/>
      <c r="H2337"/>
    </row>
    <row r="2338" spans="2:8" x14ac:dyDescent="0.2">
      <c r="B2338"/>
      <c r="C2338"/>
      <c r="D2338"/>
      <c r="E2338"/>
      <c r="F2338"/>
      <c r="G2338"/>
      <c r="H2338"/>
    </row>
    <row r="2339" spans="2:8" x14ac:dyDescent="0.2">
      <c r="B2339"/>
      <c r="C2339"/>
      <c r="D2339"/>
      <c r="E2339"/>
      <c r="F2339"/>
      <c r="G2339"/>
      <c r="H2339"/>
    </row>
    <row r="2340" spans="2:8" x14ac:dyDescent="0.2">
      <c r="B2340"/>
      <c r="C2340"/>
      <c r="D2340"/>
      <c r="E2340"/>
      <c r="F2340"/>
      <c r="G2340"/>
      <c r="H2340"/>
    </row>
    <row r="2341" spans="2:8" x14ac:dyDescent="0.2">
      <c r="B2341"/>
      <c r="C2341"/>
      <c r="D2341"/>
      <c r="E2341"/>
      <c r="F2341"/>
      <c r="G2341"/>
      <c r="H2341"/>
    </row>
    <row r="2342" spans="2:8" x14ac:dyDescent="0.2">
      <c r="B2342"/>
      <c r="C2342"/>
      <c r="D2342"/>
      <c r="E2342"/>
      <c r="F2342"/>
      <c r="G2342"/>
      <c r="H2342"/>
    </row>
    <row r="2343" spans="2:8" x14ac:dyDescent="0.2">
      <c r="B2343"/>
      <c r="C2343"/>
      <c r="D2343"/>
      <c r="E2343"/>
      <c r="F2343"/>
      <c r="G2343"/>
      <c r="H2343"/>
    </row>
    <row r="2344" spans="2:8" x14ac:dyDescent="0.2">
      <c r="B2344"/>
      <c r="C2344"/>
      <c r="D2344"/>
      <c r="E2344"/>
      <c r="F2344"/>
      <c r="G2344"/>
      <c r="H2344"/>
    </row>
    <row r="2345" spans="2:8" x14ac:dyDescent="0.2">
      <c r="B2345"/>
      <c r="C2345"/>
      <c r="D2345"/>
      <c r="E2345"/>
      <c r="F2345"/>
      <c r="G2345"/>
      <c r="H2345"/>
    </row>
    <row r="2346" spans="2:8" x14ac:dyDescent="0.2">
      <c r="B2346"/>
      <c r="C2346"/>
      <c r="D2346"/>
      <c r="E2346"/>
      <c r="F2346"/>
      <c r="G2346"/>
      <c r="H2346"/>
    </row>
    <row r="2347" spans="2:8" x14ac:dyDescent="0.2">
      <c r="B2347"/>
      <c r="C2347"/>
      <c r="D2347"/>
      <c r="E2347"/>
      <c r="F2347"/>
      <c r="G2347"/>
      <c r="H2347"/>
    </row>
    <row r="2348" spans="2:8" x14ac:dyDescent="0.2">
      <c r="B2348"/>
      <c r="C2348"/>
      <c r="D2348"/>
      <c r="E2348"/>
      <c r="F2348"/>
      <c r="G2348"/>
      <c r="H2348"/>
    </row>
    <row r="2349" spans="2:8" x14ac:dyDescent="0.2">
      <c r="B2349"/>
      <c r="C2349"/>
      <c r="D2349"/>
      <c r="E2349"/>
      <c r="F2349"/>
      <c r="G2349"/>
      <c r="H2349"/>
    </row>
    <row r="2350" spans="2:8" x14ac:dyDescent="0.2">
      <c r="B2350"/>
      <c r="C2350"/>
      <c r="D2350"/>
      <c r="E2350"/>
      <c r="F2350"/>
      <c r="G2350"/>
      <c r="H2350"/>
    </row>
    <row r="2351" spans="2:8" x14ac:dyDescent="0.2">
      <c r="B2351"/>
      <c r="C2351"/>
      <c r="D2351"/>
      <c r="E2351"/>
      <c r="F2351"/>
      <c r="G2351"/>
      <c r="H2351"/>
    </row>
    <row r="2352" spans="2:8" x14ac:dyDescent="0.2">
      <c r="B2352"/>
      <c r="C2352"/>
      <c r="D2352"/>
      <c r="E2352"/>
      <c r="F2352"/>
      <c r="G2352"/>
      <c r="H2352"/>
    </row>
    <row r="2353" spans="2:8" x14ac:dyDescent="0.2">
      <c r="B2353"/>
      <c r="C2353"/>
      <c r="D2353"/>
      <c r="E2353"/>
      <c r="F2353"/>
      <c r="G2353"/>
      <c r="H2353"/>
    </row>
    <row r="2354" spans="2:8" x14ac:dyDescent="0.2">
      <c r="B2354"/>
      <c r="C2354"/>
      <c r="D2354"/>
      <c r="E2354"/>
      <c r="F2354"/>
      <c r="G2354"/>
      <c r="H2354"/>
    </row>
    <row r="2355" spans="2:8" x14ac:dyDescent="0.2">
      <c r="B2355"/>
      <c r="C2355"/>
      <c r="D2355"/>
      <c r="E2355"/>
      <c r="F2355"/>
      <c r="G2355"/>
      <c r="H2355"/>
    </row>
    <row r="2356" spans="2:8" x14ac:dyDescent="0.2">
      <c r="B2356"/>
      <c r="C2356"/>
      <c r="D2356"/>
      <c r="E2356"/>
      <c r="F2356"/>
      <c r="G2356"/>
      <c r="H2356"/>
    </row>
    <row r="2357" spans="2:8" x14ac:dyDescent="0.2">
      <c r="B2357"/>
      <c r="C2357"/>
      <c r="D2357"/>
      <c r="E2357"/>
      <c r="F2357"/>
      <c r="G2357"/>
      <c r="H2357"/>
    </row>
    <row r="2358" spans="2:8" x14ac:dyDescent="0.2">
      <c r="B2358"/>
      <c r="C2358"/>
      <c r="D2358"/>
      <c r="E2358"/>
      <c r="F2358"/>
      <c r="G2358"/>
      <c r="H2358"/>
    </row>
    <row r="2359" spans="2:8" x14ac:dyDescent="0.2">
      <c r="B2359"/>
      <c r="C2359"/>
      <c r="D2359"/>
      <c r="E2359"/>
      <c r="F2359"/>
      <c r="G2359"/>
      <c r="H2359"/>
    </row>
    <row r="2360" spans="2:8" x14ac:dyDescent="0.2">
      <c r="B2360"/>
      <c r="C2360"/>
      <c r="D2360"/>
      <c r="E2360"/>
      <c r="F2360"/>
      <c r="G2360"/>
      <c r="H2360"/>
    </row>
    <row r="2361" spans="2:8" x14ac:dyDescent="0.2">
      <c r="B2361"/>
      <c r="C2361"/>
      <c r="D2361"/>
      <c r="E2361"/>
      <c r="F2361"/>
      <c r="G2361"/>
      <c r="H2361"/>
    </row>
    <row r="2362" spans="2:8" x14ac:dyDescent="0.2">
      <c r="B2362"/>
      <c r="C2362"/>
      <c r="D2362"/>
      <c r="E2362"/>
      <c r="F2362"/>
      <c r="G2362"/>
      <c r="H2362"/>
    </row>
    <row r="2363" spans="2:8" x14ac:dyDescent="0.2">
      <c r="B2363"/>
      <c r="C2363"/>
      <c r="D2363"/>
      <c r="E2363"/>
      <c r="F2363"/>
      <c r="G2363"/>
      <c r="H2363"/>
    </row>
    <row r="2364" spans="2:8" x14ac:dyDescent="0.2">
      <c r="B2364"/>
      <c r="C2364"/>
      <c r="D2364"/>
      <c r="E2364"/>
      <c r="F2364"/>
      <c r="G2364"/>
      <c r="H2364"/>
    </row>
    <row r="2365" spans="2:8" x14ac:dyDescent="0.2">
      <c r="B2365"/>
      <c r="C2365"/>
      <c r="D2365"/>
      <c r="E2365"/>
      <c r="F2365"/>
      <c r="G2365"/>
      <c r="H2365"/>
    </row>
    <row r="2366" spans="2:8" x14ac:dyDescent="0.2">
      <c r="B2366"/>
      <c r="C2366"/>
      <c r="D2366"/>
      <c r="E2366"/>
      <c r="F2366"/>
      <c r="G2366"/>
      <c r="H2366"/>
    </row>
    <row r="2367" spans="2:8" x14ac:dyDescent="0.2">
      <c r="B2367"/>
      <c r="C2367"/>
      <c r="D2367"/>
      <c r="E2367"/>
      <c r="F2367"/>
      <c r="G2367"/>
      <c r="H2367"/>
    </row>
    <row r="2368" spans="2:8" x14ac:dyDescent="0.2">
      <c r="B2368"/>
      <c r="C2368"/>
      <c r="D2368"/>
      <c r="E2368"/>
      <c r="F2368"/>
      <c r="G2368"/>
      <c r="H2368"/>
    </row>
    <row r="2369" spans="2:8" x14ac:dyDescent="0.2">
      <c r="B2369"/>
      <c r="C2369"/>
      <c r="D2369"/>
      <c r="E2369"/>
      <c r="F2369"/>
      <c r="G2369"/>
      <c r="H2369"/>
    </row>
    <row r="2370" spans="2:8" x14ac:dyDescent="0.2">
      <c r="B2370"/>
      <c r="C2370"/>
      <c r="D2370"/>
      <c r="E2370"/>
      <c r="F2370"/>
      <c r="G2370"/>
      <c r="H2370"/>
    </row>
    <row r="2371" spans="2:8" x14ac:dyDescent="0.2">
      <c r="B2371"/>
      <c r="C2371"/>
      <c r="D2371"/>
      <c r="E2371"/>
      <c r="F2371"/>
      <c r="G2371"/>
      <c r="H2371"/>
    </row>
    <row r="2372" spans="2:8" x14ac:dyDescent="0.2">
      <c r="B2372"/>
      <c r="C2372"/>
      <c r="D2372"/>
      <c r="E2372"/>
      <c r="F2372"/>
      <c r="G2372"/>
      <c r="H2372"/>
    </row>
    <row r="2373" spans="2:8" x14ac:dyDescent="0.2">
      <c r="B2373"/>
      <c r="C2373"/>
      <c r="D2373"/>
      <c r="E2373"/>
      <c r="F2373"/>
      <c r="G2373"/>
      <c r="H2373"/>
    </row>
    <row r="2374" spans="2:8" x14ac:dyDescent="0.2">
      <c r="B2374"/>
      <c r="C2374"/>
      <c r="D2374"/>
      <c r="E2374"/>
      <c r="F2374"/>
      <c r="G2374"/>
      <c r="H2374"/>
    </row>
    <row r="2375" spans="2:8" x14ac:dyDescent="0.2">
      <c r="B2375"/>
      <c r="C2375"/>
      <c r="D2375"/>
      <c r="E2375"/>
      <c r="F2375"/>
      <c r="G2375"/>
      <c r="H2375"/>
    </row>
    <row r="2376" spans="2:8" x14ac:dyDescent="0.2">
      <c r="B2376"/>
      <c r="C2376"/>
      <c r="D2376"/>
      <c r="E2376"/>
      <c r="F2376"/>
      <c r="G2376"/>
      <c r="H2376"/>
    </row>
    <row r="2377" spans="2:8" x14ac:dyDescent="0.2">
      <c r="B2377"/>
      <c r="C2377"/>
      <c r="D2377"/>
      <c r="E2377"/>
      <c r="F2377"/>
      <c r="G2377"/>
      <c r="H2377"/>
    </row>
    <row r="2378" spans="2:8" x14ac:dyDescent="0.2">
      <c r="B2378"/>
      <c r="C2378"/>
      <c r="D2378"/>
      <c r="E2378"/>
      <c r="F2378"/>
      <c r="G2378"/>
      <c r="H2378"/>
    </row>
    <row r="2379" spans="2:8" x14ac:dyDescent="0.2">
      <c r="B2379"/>
      <c r="C2379"/>
      <c r="D2379"/>
      <c r="E2379"/>
      <c r="F2379"/>
      <c r="G2379"/>
      <c r="H2379"/>
    </row>
    <row r="2380" spans="2:8" x14ac:dyDescent="0.2">
      <c r="B2380"/>
      <c r="C2380"/>
      <c r="D2380"/>
      <c r="E2380"/>
      <c r="F2380"/>
      <c r="G2380"/>
      <c r="H2380"/>
    </row>
    <row r="2381" spans="2:8" x14ac:dyDescent="0.2">
      <c r="B2381"/>
      <c r="C2381"/>
      <c r="D2381"/>
      <c r="E2381"/>
      <c r="F2381"/>
      <c r="G2381"/>
      <c r="H2381"/>
    </row>
    <row r="2382" spans="2:8" x14ac:dyDescent="0.2">
      <c r="B2382"/>
      <c r="C2382"/>
      <c r="D2382"/>
      <c r="E2382"/>
      <c r="F2382"/>
      <c r="G2382"/>
      <c r="H2382"/>
    </row>
    <row r="2383" spans="2:8" x14ac:dyDescent="0.2">
      <c r="B2383"/>
      <c r="C2383"/>
      <c r="D2383"/>
      <c r="E2383"/>
      <c r="F2383"/>
      <c r="G2383"/>
      <c r="H2383"/>
    </row>
    <row r="2384" spans="2:8" x14ac:dyDescent="0.2">
      <c r="B2384"/>
      <c r="C2384"/>
      <c r="D2384"/>
      <c r="E2384"/>
      <c r="F2384"/>
      <c r="G2384"/>
      <c r="H2384"/>
    </row>
    <row r="2385" spans="2:8" x14ac:dyDescent="0.2">
      <c r="B2385"/>
      <c r="C2385"/>
      <c r="D2385"/>
      <c r="E2385"/>
      <c r="F2385"/>
      <c r="G2385"/>
      <c r="H2385"/>
    </row>
    <row r="2386" spans="2:8" x14ac:dyDescent="0.2">
      <c r="B2386"/>
      <c r="C2386"/>
      <c r="D2386"/>
      <c r="E2386"/>
      <c r="F2386"/>
      <c r="G2386"/>
      <c r="H2386"/>
    </row>
    <row r="2387" spans="2:8" x14ac:dyDescent="0.2">
      <c r="B2387"/>
      <c r="C2387"/>
      <c r="D2387"/>
      <c r="E2387"/>
      <c r="F2387"/>
      <c r="G2387"/>
      <c r="H2387"/>
    </row>
    <row r="2388" spans="2:8" x14ac:dyDescent="0.2">
      <c r="B2388"/>
      <c r="C2388"/>
      <c r="D2388"/>
      <c r="E2388"/>
      <c r="F2388"/>
      <c r="G2388"/>
      <c r="H2388"/>
    </row>
    <row r="2389" spans="2:8" x14ac:dyDescent="0.2">
      <c r="B2389"/>
      <c r="C2389"/>
      <c r="D2389"/>
      <c r="E2389"/>
      <c r="F2389"/>
      <c r="G2389"/>
      <c r="H2389"/>
    </row>
    <row r="2390" spans="2:8" x14ac:dyDescent="0.2">
      <c r="B2390"/>
      <c r="C2390"/>
      <c r="D2390"/>
      <c r="E2390"/>
      <c r="F2390"/>
      <c r="G2390"/>
      <c r="H2390"/>
    </row>
    <row r="2391" spans="2:8" x14ac:dyDescent="0.2">
      <c r="B2391"/>
      <c r="C2391"/>
      <c r="D2391"/>
      <c r="E2391"/>
      <c r="F2391"/>
      <c r="G2391"/>
      <c r="H2391"/>
    </row>
    <row r="2392" spans="2:8" x14ac:dyDescent="0.2">
      <c r="B2392"/>
      <c r="C2392"/>
      <c r="D2392"/>
      <c r="E2392"/>
      <c r="F2392"/>
      <c r="G2392"/>
      <c r="H2392"/>
    </row>
    <row r="2393" spans="2:8" x14ac:dyDescent="0.2">
      <c r="B2393"/>
      <c r="C2393"/>
      <c r="D2393"/>
      <c r="E2393"/>
      <c r="F2393"/>
      <c r="G2393"/>
      <c r="H2393"/>
    </row>
    <row r="2394" spans="2:8" x14ac:dyDescent="0.2">
      <c r="B2394"/>
      <c r="C2394"/>
      <c r="D2394"/>
      <c r="E2394"/>
      <c r="F2394"/>
      <c r="G2394"/>
      <c r="H2394"/>
    </row>
    <row r="2395" spans="2:8" x14ac:dyDescent="0.2">
      <c r="B2395"/>
      <c r="C2395"/>
      <c r="D2395"/>
      <c r="E2395"/>
      <c r="F2395"/>
      <c r="G2395"/>
      <c r="H2395"/>
    </row>
    <row r="2396" spans="2:8" x14ac:dyDescent="0.2">
      <c r="B2396"/>
      <c r="C2396"/>
      <c r="D2396"/>
      <c r="E2396"/>
      <c r="F2396"/>
      <c r="G2396"/>
      <c r="H2396"/>
    </row>
    <row r="2397" spans="2:8" x14ac:dyDescent="0.2">
      <c r="B2397"/>
      <c r="C2397"/>
      <c r="D2397"/>
      <c r="E2397"/>
      <c r="F2397"/>
      <c r="G2397"/>
      <c r="H2397"/>
    </row>
    <row r="2398" spans="2:8" x14ac:dyDescent="0.2">
      <c r="B2398"/>
      <c r="C2398"/>
      <c r="D2398"/>
      <c r="E2398"/>
      <c r="F2398"/>
      <c r="G2398"/>
      <c r="H2398"/>
    </row>
    <row r="2399" spans="2:8" x14ac:dyDescent="0.2">
      <c r="B2399"/>
      <c r="C2399"/>
      <c r="D2399"/>
      <c r="E2399"/>
      <c r="F2399"/>
      <c r="G2399"/>
      <c r="H2399"/>
    </row>
    <row r="2400" spans="2:8" x14ac:dyDescent="0.2">
      <c r="B2400"/>
      <c r="C2400"/>
      <c r="D2400"/>
      <c r="E2400"/>
      <c r="F2400"/>
      <c r="G2400"/>
      <c r="H2400"/>
    </row>
    <row r="2401" spans="2:8" x14ac:dyDescent="0.2">
      <c r="B2401"/>
      <c r="C2401"/>
      <c r="D2401"/>
      <c r="E2401"/>
      <c r="F2401"/>
      <c r="G2401"/>
      <c r="H2401"/>
    </row>
    <row r="2402" spans="2:8" x14ac:dyDescent="0.2">
      <c r="B2402"/>
      <c r="C2402"/>
      <c r="D2402"/>
      <c r="E2402"/>
      <c r="F2402"/>
      <c r="G2402"/>
      <c r="H2402"/>
    </row>
    <row r="2403" spans="2:8" x14ac:dyDescent="0.2">
      <c r="B2403"/>
      <c r="C2403"/>
      <c r="D2403"/>
      <c r="E2403"/>
      <c r="F2403"/>
      <c r="G2403"/>
      <c r="H2403"/>
    </row>
    <row r="2404" spans="2:8" x14ac:dyDescent="0.2">
      <c r="B2404"/>
      <c r="C2404"/>
      <c r="D2404"/>
      <c r="E2404"/>
      <c r="F2404"/>
      <c r="G2404"/>
      <c r="H2404"/>
    </row>
    <row r="2405" spans="2:8" x14ac:dyDescent="0.2">
      <c r="B2405"/>
      <c r="C2405"/>
      <c r="D2405"/>
      <c r="E2405"/>
      <c r="F2405"/>
      <c r="G2405"/>
      <c r="H2405"/>
    </row>
    <row r="2406" spans="2:8" x14ac:dyDescent="0.2">
      <c r="B2406"/>
      <c r="C2406"/>
      <c r="D2406"/>
      <c r="E2406"/>
      <c r="F2406"/>
      <c r="G2406"/>
      <c r="H2406"/>
    </row>
    <row r="2407" spans="2:8" x14ac:dyDescent="0.2">
      <c r="B2407"/>
      <c r="C2407"/>
      <c r="D2407"/>
      <c r="E2407"/>
      <c r="F2407"/>
      <c r="G2407"/>
      <c r="H2407"/>
    </row>
    <row r="2408" spans="2:8" x14ac:dyDescent="0.2">
      <c r="B2408"/>
      <c r="C2408"/>
      <c r="D2408"/>
      <c r="E2408"/>
      <c r="F2408"/>
      <c r="G2408"/>
      <c r="H2408"/>
    </row>
    <row r="2409" spans="2:8" x14ac:dyDescent="0.2">
      <c r="B2409"/>
      <c r="C2409"/>
      <c r="D2409"/>
      <c r="E2409"/>
      <c r="F2409"/>
      <c r="G2409"/>
      <c r="H2409"/>
    </row>
    <row r="2410" spans="2:8" x14ac:dyDescent="0.2">
      <c r="B2410"/>
      <c r="C2410"/>
      <c r="D2410"/>
      <c r="E2410"/>
      <c r="F2410"/>
      <c r="G2410"/>
      <c r="H2410"/>
    </row>
    <row r="2411" spans="2:8" x14ac:dyDescent="0.2">
      <c r="B2411"/>
      <c r="C2411"/>
      <c r="D2411"/>
      <c r="E2411"/>
      <c r="F2411"/>
      <c r="G2411"/>
      <c r="H2411"/>
    </row>
    <row r="2412" spans="2:8" x14ac:dyDescent="0.2">
      <c r="B2412"/>
      <c r="C2412"/>
      <c r="D2412"/>
      <c r="E2412"/>
      <c r="F2412"/>
      <c r="G2412"/>
      <c r="H2412"/>
    </row>
    <row r="2413" spans="2:8" x14ac:dyDescent="0.2">
      <c r="B2413"/>
      <c r="C2413"/>
      <c r="D2413"/>
      <c r="E2413"/>
      <c r="F2413"/>
      <c r="G2413"/>
      <c r="H2413"/>
    </row>
    <row r="2414" spans="2:8" x14ac:dyDescent="0.2">
      <c r="B2414"/>
      <c r="C2414"/>
      <c r="D2414"/>
      <c r="E2414"/>
      <c r="F2414"/>
      <c r="G2414"/>
      <c r="H2414"/>
    </row>
    <row r="2415" spans="2:8" x14ac:dyDescent="0.2">
      <c r="B2415"/>
      <c r="C2415"/>
      <c r="D2415"/>
      <c r="E2415"/>
      <c r="F2415"/>
      <c r="G2415"/>
      <c r="H2415"/>
    </row>
    <row r="2416" spans="2:8" x14ac:dyDescent="0.2">
      <c r="B2416"/>
      <c r="C2416"/>
      <c r="D2416"/>
      <c r="E2416"/>
      <c r="F2416"/>
      <c r="G2416"/>
      <c r="H2416"/>
    </row>
    <row r="2417" spans="2:8" x14ac:dyDescent="0.2">
      <c r="B2417"/>
      <c r="C2417"/>
      <c r="D2417"/>
      <c r="E2417"/>
      <c r="F2417"/>
      <c r="G2417"/>
      <c r="H2417"/>
    </row>
    <row r="2418" spans="2:8" x14ac:dyDescent="0.2">
      <c r="B2418"/>
      <c r="C2418"/>
      <c r="D2418"/>
      <c r="E2418"/>
      <c r="F2418"/>
      <c r="G2418"/>
      <c r="H2418"/>
    </row>
    <row r="2419" spans="2:8" x14ac:dyDescent="0.2">
      <c r="B2419"/>
      <c r="C2419"/>
      <c r="D2419"/>
      <c r="E2419"/>
      <c r="F2419"/>
      <c r="G2419"/>
      <c r="H2419"/>
    </row>
    <row r="2420" spans="2:8" x14ac:dyDescent="0.2">
      <c r="B2420"/>
      <c r="C2420"/>
      <c r="D2420"/>
      <c r="E2420"/>
      <c r="F2420"/>
      <c r="G2420"/>
      <c r="H2420"/>
    </row>
    <row r="2421" spans="2:8" x14ac:dyDescent="0.2">
      <c r="B2421"/>
      <c r="C2421"/>
      <c r="D2421"/>
      <c r="E2421"/>
      <c r="F2421"/>
      <c r="G2421"/>
      <c r="H2421"/>
    </row>
    <row r="2422" spans="2:8" x14ac:dyDescent="0.2">
      <c r="B2422"/>
      <c r="C2422"/>
      <c r="D2422"/>
      <c r="E2422"/>
      <c r="F2422"/>
      <c r="G2422"/>
      <c r="H2422"/>
    </row>
    <row r="2423" spans="2:8" x14ac:dyDescent="0.2">
      <c r="B2423"/>
      <c r="C2423"/>
      <c r="D2423"/>
      <c r="E2423"/>
      <c r="F2423"/>
      <c r="G2423"/>
      <c r="H2423"/>
    </row>
    <row r="2424" spans="2:8" x14ac:dyDescent="0.2">
      <c r="B2424"/>
      <c r="C2424"/>
      <c r="D2424"/>
      <c r="E2424"/>
      <c r="F2424"/>
      <c r="G2424"/>
      <c r="H2424"/>
    </row>
    <row r="2425" spans="2:8" x14ac:dyDescent="0.2">
      <c r="B2425"/>
      <c r="C2425"/>
      <c r="D2425"/>
      <c r="E2425"/>
      <c r="F2425"/>
      <c r="G2425"/>
      <c r="H2425"/>
    </row>
    <row r="2426" spans="2:8" x14ac:dyDescent="0.2">
      <c r="B2426"/>
      <c r="C2426"/>
      <c r="D2426"/>
      <c r="E2426"/>
      <c r="F2426"/>
      <c r="G2426"/>
      <c r="H2426"/>
    </row>
    <row r="2427" spans="2:8" x14ac:dyDescent="0.2">
      <c r="B2427"/>
      <c r="C2427"/>
      <c r="D2427"/>
      <c r="E2427"/>
      <c r="F2427"/>
      <c r="G2427"/>
      <c r="H2427"/>
    </row>
    <row r="2428" spans="2:8" x14ac:dyDescent="0.2">
      <c r="B2428"/>
      <c r="C2428"/>
      <c r="D2428"/>
      <c r="E2428"/>
      <c r="F2428"/>
      <c r="G2428"/>
      <c r="H2428"/>
    </row>
    <row r="2429" spans="2:8" x14ac:dyDescent="0.2">
      <c r="B2429"/>
      <c r="C2429"/>
      <c r="D2429"/>
      <c r="E2429"/>
      <c r="F2429"/>
      <c r="G2429"/>
      <c r="H2429"/>
    </row>
    <row r="2430" spans="2:8" x14ac:dyDescent="0.2">
      <c r="B2430"/>
      <c r="C2430"/>
      <c r="D2430"/>
      <c r="E2430"/>
      <c r="F2430"/>
      <c r="G2430"/>
      <c r="H2430"/>
    </row>
    <row r="2431" spans="2:8" x14ac:dyDescent="0.2">
      <c r="B2431"/>
      <c r="C2431"/>
      <c r="D2431"/>
      <c r="E2431"/>
      <c r="F2431"/>
      <c r="G2431"/>
      <c r="H2431"/>
    </row>
    <row r="2432" spans="2:8" x14ac:dyDescent="0.2">
      <c r="B2432"/>
      <c r="C2432"/>
      <c r="D2432"/>
      <c r="E2432"/>
      <c r="F2432"/>
      <c r="G2432"/>
      <c r="H2432"/>
    </row>
    <row r="2433" spans="2:8" x14ac:dyDescent="0.2">
      <c r="B2433"/>
      <c r="C2433"/>
      <c r="D2433"/>
      <c r="E2433"/>
      <c r="F2433"/>
      <c r="G2433"/>
      <c r="H2433"/>
    </row>
    <row r="2434" spans="2:8" x14ac:dyDescent="0.2">
      <c r="B2434"/>
      <c r="C2434"/>
      <c r="D2434"/>
      <c r="E2434"/>
      <c r="F2434"/>
      <c r="G2434"/>
      <c r="H2434"/>
    </row>
    <row r="2435" spans="2:8" x14ac:dyDescent="0.2">
      <c r="B2435"/>
      <c r="C2435"/>
      <c r="D2435"/>
      <c r="E2435"/>
      <c r="F2435"/>
      <c r="G2435"/>
      <c r="H2435"/>
    </row>
    <row r="2436" spans="2:8" x14ac:dyDescent="0.2">
      <c r="B2436"/>
      <c r="C2436"/>
      <c r="D2436"/>
      <c r="E2436"/>
      <c r="F2436"/>
      <c r="G2436"/>
      <c r="H2436"/>
    </row>
    <row r="2437" spans="2:8" x14ac:dyDescent="0.2">
      <c r="B2437"/>
      <c r="C2437"/>
      <c r="D2437"/>
      <c r="E2437"/>
      <c r="F2437"/>
      <c r="G2437"/>
      <c r="H2437"/>
    </row>
    <row r="2438" spans="2:8" x14ac:dyDescent="0.2">
      <c r="B2438"/>
      <c r="C2438"/>
      <c r="D2438"/>
      <c r="E2438"/>
      <c r="F2438"/>
      <c r="G2438"/>
      <c r="H2438"/>
    </row>
    <row r="2439" spans="2:8" x14ac:dyDescent="0.2">
      <c r="B2439"/>
      <c r="C2439"/>
      <c r="D2439"/>
      <c r="E2439"/>
      <c r="F2439"/>
      <c r="G2439"/>
      <c r="H2439"/>
    </row>
    <row r="2440" spans="2:8" x14ac:dyDescent="0.2">
      <c r="B2440"/>
      <c r="C2440"/>
      <c r="D2440"/>
      <c r="E2440"/>
      <c r="F2440"/>
      <c r="G2440"/>
      <c r="H2440"/>
    </row>
    <row r="2441" spans="2:8" x14ac:dyDescent="0.2">
      <c r="B2441"/>
      <c r="C2441"/>
      <c r="D2441"/>
      <c r="E2441"/>
      <c r="F2441"/>
      <c r="G2441"/>
      <c r="H2441"/>
    </row>
    <row r="2442" spans="2:8" x14ac:dyDescent="0.2">
      <c r="B2442"/>
      <c r="C2442"/>
      <c r="D2442"/>
      <c r="E2442"/>
      <c r="F2442"/>
      <c r="G2442"/>
      <c r="H2442"/>
    </row>
    <row r="2443" spans="2:8" x14ac:dyDescent="0.2">
      <c r="B2443"/>
      <c r="C2443"/>
      <c r="D2443"/>
      <c r="E2443"/>
      <c r="F2443"/>
      <c r="G2443"/>
      <c r="H2443"/>
    </row>
    <row r="2444" spans="2:8" x14ac:dyDescent="0.2">
      <c r="B2444"/>
      <c r="C2444"/>
      <c r="D2444"/>
      <c r="E2444"/>
      <c r="F2444"/>
      <c r="G2444"/>
      <c r="H2444"/>
    </row>
    <row r="2445" spans="2:8" x14ac:dyDescent="0.2">
      <c r="B2445"/>
      <c r="C2445"/>
      <c r="D2445"/>
      <c r="E2445"/>
      <c r="F2445"/>
      <c r="G2445"/>
      <c r="H2445"/>
    </row>
    <row r="2446" spans="2:8" x14ac:dyDescent="0.2">
      <c r="B2446"/>
      <c r="C2446"/>
      <c r="D2446"/>
      <c r="E2446"/>
      <c r="F2446"/>
      <c r="G2446"/>
      <c r="H2446"/>
    </row>
    <row r="2447" spans="2:8" x14ac:dyDescent="0.2">
      <c r="B2447"/>
      <c r="C2447"/>
      <c r="D2447"/>
      <c r="E2447"/>
      <c r="F2447"/>
      <c r="G2447"/>
      <c r="H2447"/>
    </row>
    <row r="2448" spans="2:8" x14ac:dyDescent="0.2">
      <c r="B2448"/>
      <c r="C2448"/>
      <c r="D2448"/>
      <c r="E2448"/>
      <c r="F2448"/>
      <c r="G2448"/>
      <c r="H2448"/>
    </row>
    <row r="2449" spans="2:8" x14ac:dyDescent="0.2">
      <c r="B2449"/>
      <c r="C2449"/>
      <c r="D2449"/>
      <c r="E2449"/>
      <c r="F2449"/>
      <c r="G2449"/>
      <c r="H2449"/>
    </row>
    <row r="2450" spans="2:8" x14ac:dyDescent="0.2">
      <c r="B2450"/>
      <c r="C2450"/>
      <c r="D2450"/>
      <c r="E2450"/>
      <c r="F2450"/>
      <c r="G2450"/>
      <c r="H2450"/>
    </row>
    <row r="2451" spans="2:8" x14ac:dyDescent="0.2">
      <c r="B2451"/>
      <c r="C2451"/>
      <c r="D2451"/>
      <c r="E2451"/>
      <c r="F2451"/>
      <c r="G2451"/>
      <c r="H2451"/>
    </row>
    <row r="2452" spans="2:8" x14ac:dyDescent="0.2">
      <c r="B2452"/>
      <c r="C2452"/>
      <c r="D2452"/>
      <c r="E2452"/>
      <c r="F2452"/>
      <c r="G2452"/>
      <c r="H2452"/>
    </row>
    <row r="2453" spans="2:8" x14ac:dyDescent="0.2">
      <c r="B2453"/>
      <c r="C2453"/>
      <c r="D2453"/>
      <c r="E2453"/>
      <c r="F2453"/>
      <c r="G2453"/>
      <c r="H2453"/>
    </row>
    <row r="2454" spans="2:8" x14ac:dyDescent="0.2">
      <c r="B2454"/>
      <c r="C2454"/>
      <c r="D2454"/>
      <c r="E2454"/>
      <c r="F2454"/>
      <c r="G2454"/>
      <c r="H2454"/>
    </row>
    <row r="2455" spans="2:8" x14ac:dyDescent="0.2">
      <c r="B2455"/>
      <c r="C2455"/>
      <c r="D2455"/>
      <c r="E2455"/>
      <c r="F2455"/>
      <c r="G2455"/>
      <c r="H2455"/>
    </row>
    <row r="2456" spans="2:8" x14ac:dyDescent="0.2">
      <c r="B2456"/>
      <c r="C2456"/>
      <c r="D2456"/>
      <c r="E2456"/>
      <c r="F2456"/>
      <c r="G2456"/>
      <c r="H2456"/>
    </row>
    <row r="2457" spans="2:8" x14ac:dyDescent="0.2">
      <c r="B2457"/>
      <c r="C2457"/>
      <c r="D2457"/>
      <c r="E2457"/>
      <c r="F2457"/>
      <c r="G2457"/>
      <c r="H2457"/>
    </row>
    <row r="2458" spans="2:8" x14ac:dyDescent="0.2">
      <c r="B2458"/>
      <c r="C2458"/>
      <c r="D2458"/>
      <c r="E2458"/>
      <c r="F2458"/>
      <c r="G2458"/>
      <c r="H2458"/>
    </row>
    <row r="2459" spans="2:8" x14ac:dyDescent="0.2">
      <c r="B2459"/>
      <c r="C2459"/>
      <c r="D2459"/>
      <c r="E2459"/>
      <c r="F2459"/>
      <c r="G2459"/>
      <c r="H2459"/>
    </row>
    <row r="2460" spans="2:8" x14ac:dyDescent="0.2">
      <c r="B2460"/>
      <c r="C2460"/>
      <c r="D2460"/>
      <c r="E2460"/>
      <c r="F2460"/>
      <c r="G2460"/>
      <c r="H2460"/>
    </row>
    <row r="2461" spans="2:8" x14ac:dyDescent="0.2">
      <c r="B2461"/>
      <c r="C2461"/>
      <c r="D2461"/>
      <c r="E2461"/>
      <c r="F2461"/>
      <c r="G2461"/>
      <c r="H2461"/>
    </row>
    <row r="2462" spans="2:8" x14ac:dyDescent="0.2">
      <c r="B2462"/>
      <c r="C2462"/>
      <c r="D2462"/>
      <c r="E2462"/>
      <c r="F2462"/>
      <c r="G2462"/>
      <c r="H2462"/>
    </row>
    <row r="2463" spans="2:8" x14ac:dyDescent="0.2">
      <c r="B2463"/>
      <c r="C2463"/>
      <c r="D2463"/>
      <c r="E2463"/>
      <c r="F2463"/>
      <c r="G2463"/>
      <c r="H2463"/>
    </row>
    <row r="2464" spans="2:8" x14ac:dyDescent="0.2">
      <c r="B2464"/>
      <c r="C2464"/>
      <c r="D2464"/>
      <c r="E2464"/>
      <c r="F2464"/>
      <c r="G2464"/>
      <c r="H2464"/>
    </row>
    <row r="2465" spans="2:8" x14ac:dyDescent="0.2">
      <c r="B2465"/>
      <c r="C2465"/>
      <c r="D2465"/>
      <c r="E2465"/>
      <c r="F2465"/>
      <c r="G2465"/>
      <c r="H2465"/>
    </row>
    <row r="2466" spans="2:8" x14ac:dyDescent="0.2">
      <c r="B2466"/>
      <c r="C2466"/>
      <c r="D2466"/>
      <c r="E2466"/>
      <c r="F2466"/>
      <c r="G2466"/>
      <c r="H2466"/>
    </row>
    <row r="2467" spans="2:8" x14ac:dyDescent="0.2">
      <c r="B2467"/>
      <c r="C2467"/>
      <c r="D2467"/>
      <c r="E2467"/>
      <c r="F2467"/>
      <c r="G2467"/>
      <c r="H2467"/>
    </row>
    <row r="2468" spans="2:8" x14ac:dyDescent="0.2">
      <c r="B2468"/>
      <c r="C2468"/>
      <c r="D2468"/>
      <c r="E2468"/>
      <c r="F2468"/>
      <c r="G2468"/>
      <c r="H2468"/>
    </row>
    <row r="2469" spans="2:8" x14ac:dyDescent="0.2">
      <c r="B2469"/>
      <c r="C2469"/>
      <c r="D2469"/>
      <c r="E2469"/>
      <c r="F2469"/>
      <c r="G2469"/>
      <c r="H2469"/>
    </row>
    <row r="2470" spans="2:8" x14ac:dyDescent="0.2">
      <c r="B2470"/>
      <c r="C2470"/>
      <c r="D2470"/>
      <c r="E2470"/>
      <c r="F2470"/>
      <c r="G2470"/>
      <c r="H2470"/>
    </row>
    <row r="2471" spans="2:8" x14ac:dyDescent="0.2">
      <c r="B2471"/>
      <c r="C2471"/>
      <c r="D2471"/>
      <c r="E2471"/>
      <c r="F2471"/>
      <c r="G2471"/>
      <c r="H2471"/>
    </row>
    <row r="2472" spans="2:8" x14ac:dyDescent="0.2">
      <c r="B2472"/>
      <c r="C2472"/>
      <c r="D2472"/>
      <c r="E2472"/>
      <c r="F2472"/>
      <c r="G2472"/>
      <c r="H2472"/>
    </row>
    <row r="2473" spans="2:8" x14ac:dyDescent="0.2">
      <c r="B2473"/>
      <c r="C2473"/>
      <c r="D2473"/>
      <c r="E2473"/>
      <c r="F2473"/>
      <c r="G2473"/>
      <c r="H2473"/>
    </row>
    <row r="2474" spans="2:8" x14ac:dyDescent="0.2">
      <c r="B2474"/>
      <c r="C2474"/>
      <c r="D2474"/>
      <c r="E2474"/>
      <c r="F2474"/>
      <c r="G2474"/>
      <c r="H2474"/>
    </row>
    <row r="2475" spans="2:8" x14ac:dyDescent="0.2">
      <c r="B2475"/>
      <c r="C2475"/>
      <c r="D2475"/>
      <c r="E2475"/>
      <c r="F2475"/>
      <c r="G2475"/>
      <c r="H2475"/>
    </row>
    <row r="2476" spans="2:8" x14ac:dyDescent="0.2">
      <c r="B2476"/>
      <c r="C2476"/>
      <c r="D2476"/>
      <c r="E2476"/>
      <c r="F2476"/>
      <c r="G2476"/>
      <c r="H2476"/>
    </row>
    <row r="2477" spans="2:8" x14ac:dyDescent="0.2">
      <c r="B2477"/>
      <c r="C2477"/>
      <c r="D2477"/>
      <c r="E2477"/>
      <c r="F2477"/>
      <c r="G2477"/>
      <c r="H2477"/>
    </row>
    <row r="2478" spans="2:8" x14ac:dyDescent="0.2">
      <c r="B2478"/>
      <c r="C2478"/>
      <c r="D2478"/>
      <c r="E2478"/>
      <c r="F2478"/>
      <c r="G2478"/>
      <c r="H2478"/>
    </row>
    <row r="2479" spans="2:8" x14ac:dyDescent="0.2">
      <c r="B2479"/>
      <c r="C2479"/>
      <c r="D2479"/>
      <c r="E2479"/>
      <c r="F2479"/>
      <c r="G2479"/>
      <c r="H2479"/>
    </row>
    <row r="2480" spans="2:8" x14ac:dyDescent="0.2">
      <c r="B2480"/>
      <c r="C2480"/>
      <c r="D2480"/>
      <c r="E2480"/>
      <c r="F2480"/>
      <c r="G2480"/>
      <c r="H2480"/>
    </row>
    <row r="2481" spans="2:8" x14ac:dyDescent="0.2">
      <c r="B2481"/>
      <c r="C2481"/>
      <c r="D2481"/>
      <c r="E2481"/>
      <c r="F2481"/>
      <c r="G2481"/>
      <c r="H2481"/>
    </row>
    <row r="2482" spans="2:8" x14ac:dyDescent="0.2">
      <c r="B2482"/>
      <c r="C2482"/>
      <c r="D2482"/>
      <c r="E2482"/>
      <c r="F2482"/>
      <c r="G2482"/>
      <c r="H2482"/>
    </row>
    <row r="2483" spans="2:8" x14ac:dyDescent="0.2">
      <c r="B2483"/>
      <c r="C2483"/>
      <c r="D2483"/>
      <c r="E2483"/>
      <c r="F2483"/>
      <c r="G2483"/>
      <c r="H2483"/>
    </row>
    <row r="2484" spans="2:8" x14ac:dyDescent="0.2">
      <c r="B2484"/>
      <c r="C2484"/>
      <c r="D2484"/>
      <c r="E2484"/>
      <c r="F2484"/>
      <c r="G2484"/>
      <c r="H2484"/>
    </row>
    <row r="2485" spans="2:8" x14ac:dyDescent="0.2">
      <c r="B2485"/>
      <c r="C2485"/>
      <c r="D2485"/>
      <c r="E2485"/>
      <c r="F2485"/>
      <c r="G2485"/>
      <c r="H2485"/>
    </row>
    <row r="2486" spans="2:8" x14ac:dyDescent="0.2">
      <c r="B2486"/>
      <c r="C2486"/>
      <c r="D2486"/>
      <c r="E2486"/>
      <c r="F2486"/>
      <c r="G2486"/>
      <c r="H2486"/>
    </row>
    <row r="2487" spans="2:8" x14ac:dyDescent="0.2">
      <c r="B2487"/>
      <c r="C2487"/>
      <c r="D2487"/>
      <c r="E2487"/>
      <c r="F2487"/>
      <c r="G2487"/>
      <c r="H2487"/>
    </row>
    <row r="2488" spans="2:8" x14ac:dyDescent="0.2">
      <c r="B2488"/>
      <c r="C2488"/>
      <c r="D2488"/>
      <c r="E2488"/>
      <c r="F2488"/>
      <c r="G2488"/>
      <c r="H2488"/>
    </row>
    <row r="2489" spans="2:8" x14ac:dyDescent="0.2">
      <c r="B2489"/>
      <c r="C2489"/>
      <c r="D2489"/>
      <c r="E2489"/>
      <c r="F2489"/>
      <c r="G2489"/>
      <c r="H2489"/>
    </row>
    <row r="2490" spans="2:8" x14ac:dyDescent="0.2">
      <c r="B2490"/>
      <c r="C2490"/>
      <c r="D2490"/>
      <c r="E2490"/>
      <c r="F2490"/>
      <c r="G2490"/>
      <c r="H2490"/>
    </row>
    <row r="2491" spans="2:8" x14ac:dyDescent="0.2">
      <c r="B2491"/>
      <c r="C2491"/>
      <c r="D2491"/>
      <c r="E2491"/>
      <c r="F2491"/>
      <c r="G2491"/>
      <c r="H2491"/>
    </row>
    <row r="2492" spans="2:8" x14ac:dyDescent="0.2">
      <c r="B2492"/>
      <c r="C2492"/>
      <c r="D2492"/>
      <c r="E2492"/>
      <c r="F2492"/>
      <c r="G2492"/>
      <c r="H2492"/>
    </row>
    <row r="2493" spans="2:8" x14ac:dyDescent="0.2">
      <c r="B2493"/>
      <c r="C2493"/>
      <c r="D2493"/>
      <c r="E2493"/>
      <c r="F2493"/>
      <c r="G2493"/>
      <c r="H2493"/>
    </row>
    <row r="2494" spans="2:8" x14ac:dyDescent="0.2">
      <c r="B2494"/>
      <c r="C2494"/>
      <c r="D2494"/>
      <c r="E2494"/>
      <c r="F2494"/>
      <c r="G2494"/>
      <c r="H2494"/>
    </row>
    <row r="2495" spans="2:8" x14ac:dyDescent="0.2">
      <c r="B2495"/>
      <c r="C2495"/>
      <c r="D2495"/>
      <c r="E2495"/>
      <c r="F2495"/>
      <c r="G2495"/>
      <c r="H2495"/>
    </row>
    <row r="2496" spans="2:8" x14ac:dyDescent="0.2">
      <c r="B2496"/>
      <c r="C2496"/>
      <c r="D2496"/>
      <c r="E2496"/>
      <c r="F2496"/>
      <c r="G2496"/>
      <c r="H2496"/>
    </row>
    <row r="2497" spans="2:8" x14ac:dyDescent="0.2">
      <c r="B2497"/>
      <c r="C2497"/>
      <c r="D2497"/>
      <c r="E2497"/>
      <c r="F2497"/>
      <c r="G2497"/>
      <c r="H2497"/>
    </row>
    <row r="2498" spans="2:8" x14ac:dyDescent="0.2">
      <c r="B2498"/>
      <c r="C2498"/>
      <c r="D2498"/>
      <c r="E2498"/>
      <c r="F2498"/>
      <c r="G2498"/>
      <c r="H2498"/>
    </row>
    <row r="2499" spans="2:8" x14ac:dyDescent="0.2">
      <c r="B2499"/>
      <c r="C2499"/>
      <c r="D2499"/>
      <c r="E2499"/>
      <c r="F2499"/>
      <c r="G2499"/>
      <c r="H2499"/>
    </row>
    <row r="2500" spans="2:8" x14ac:dyDescent="0.2">
      <c r="B2500"/>
      <c r="C2500"/>
      <c r="D2500"/>
      <c r="E2500"/>
      <c r="F2500"/>
      <c r="G2500"/>
      <c r="H2500"/>
    </row>
    <row r="2501" spans="2:8" x14ac:dyDescent="0.2">
      <c r="B2501"/>
      <c r="C2501"/>
      <c r="D2501"/>
      <c r="E2501"/>
      <c r="F2501"/>
      <c r="G2501"/>
      <c r="H2501"/>
    </row>
    <row r="2502" spans="2:8" x14ac:dyDescent="0.2">
      <c r="B2502"/>
      <c r="C2502"/>
      <c r="D2502"/>
      <c r="E2502"/>
      <c r="F2502"/>
      <c r="G2502"/>
      <c r="H2502"/>
    </row>
    <row r="2503" spans="2:8" x14ac:dyDescent="0.2">
      <c r="B2503"/>
      <c r="C2503"/>
      <c r="D2503"/>
      <c r="E2503"/>
      <c r="F2503"/>
      <c r="G2503"/>
      <c r="H2503"/>
    </row>
    <row r="2504" spans="2:8" x14ac:dyDescent="0.2">
      <c r="B2504"/>
      <c r="C2504"/>
      <c r="D2504"/>
      <c r="E2504"/>
      <c r="F2504"/>
      <c r="G2504"/>
      <c r="H2504"/>
    </row>
    <row r="2505" spans="2:8" x14ac:dyDescent="0.2">
      <c r="B2505"/>
      <c r="C2505"/>
      <c r="D2505"/>
      <c r="E2505"/>
      <c r="F2505"/>
      <c r="G2505"/>
      <c r="H2505"/>
    </row>
    <row r="2506" spans="2:8" x14ac:dyDescent="0.2">
      <c r="B2506"/>
      <c r="C2506"/>
      <c r="D2506"/>
      <c r="E2506"/>
      <c r="F2506"/>
      <c r="G2506"/>
      <c r="H2506"/>
    </row>
    <row r="2507" spans="2:8" x14ac:dyDescent="0.2">
      <c r="B2507"/>
      <c r="C2507"/>
      <c r="D2507"/>
      <c r="E2507"/>
      <c r="F2507"/>
      <c r="G2507"/>
      <c r="H2507"/>
    </row>
    <row r="2508" spans="2:8" x14ac:dyDescent="0.2">
      <c r="B2508"/>
      <c r="C2508"/>
      <c r="D2508"/>
      <c r="E2508"/>
      <c r="F2508"/>
      <c r="G2508"/>
      <c r="H2508"/>
    </row>
    <row r="2509" spans="2:8" x14ac:dyDescent="0.2">
      <c r="B2509"/>
      <c r="C2509"/>
      <c r="D2509"/>
      <c r="E2509"/>
      <c r="F2509"/>
      <c r="G2509"/>
      <c r="H2509"/>
    </row>
    <row r="2510" spans="2:8" x14ac:dyDescent="0.2">
      <c r="B2510"/>
      <c r="C2510"/>
      <c r="D2510"/>
      <c r="E2510"/>
      <c r="F2510"/>
      <c r="G2510"/>
      <c r="H2510"/>
    </row>
    <row r="2511" spans="2:8" x14ac:dyDescent="0.2">
      <c r="B2511"/>
      <c r="C2511"/>
      <c r="D2511"/>
      <c r="E2511"/>
      <c r="F2511"/>
      <c r="G2511"/>
      <c r="H2511"/>
    </row>
    <row r="2512" spans="2:8" x14ac:dyDescent="0.2">
      <c r="B2512"/>
      <c r="C2512"/>
      <c r="D2512"/>
      <c r="E2512"/>
      <c r="F2512"/>
      <c r="G2512"/>
      <c r="H2512"/>
    </row>
    <row r="2513" spans="2:8" x14ac:dyDescent="0.2">
      <c r="B2513"/>
      <c r="C2513"/>
      <c r="D2513"/>
      <c r="E2513"/>
      <c r="F2513"/>
      <c r="G2513"/>
      <c r="H2513"/>
    </row>
    <row r="2514" spans="2:8" x14ac:dyDescent="0.2">
      <c r="B2514"/>
      <c r="C2514"/>
      <c r="D2514"/>
      <c r="E2514"/>
      <c r="F2514"/>
      <c r="G2514"/>
      <c r="H2514"/>
    </row>
    <row r="2515" spans="2:8" x14ac:dyDescent="0.2">
      <c r="B2515"/>
      <c r="C2515"/>
      <c r="D2515"/>
      <c r="E2515"/>
      <c r="F2515"/>
      <c r="G2515"/>
      <c r="H2515"/>
    </row>
    <row r="2516" spans="2:8" x14ac:dyDescent="0.2">
      <c r="B2516"/>
      <c r="C2516"/>
      <c r="D2516"/>
      <c r="E2516"/>
      <c r="F2516"/>
      <c r="G2516"/>
      <c r="H2516"/>
    </row>
    <row r="2517" spans="2:8" x14ac:dyDescent="0.2">
      <c r="B2517"/>
      <c r="C2517"/>
      <c r="D2517"/>
      <c r="E2517"/>
      <c r="F2517"/>
      <c r="G2517"/>
      <c r="H2517"/>
    </row>
    <row r="2518" spans="2:8" x14ac:dyDescent="0.2">
      <c r="B2518"/>
      <c r="C2518"/>
      <c r="D2518"/>
      <c r="E2518"/>
      <c r="F2518"/>
      <c r="G2518"/>
      <c r="H2518"/>
    </row>
    <row r="2519" spans="2:8" x14ac:dyDescent="0.2">
      <c r="B2519"/>
      <c r="C2519"/>
      <c r="D2519"/>
      <c r="E2519"/>
      <c r="F2519"/>
      <c r="G2519"/>
      <c r="H2519"/>
    </row>
    <row r="2520" spans="2:8" x14ac:dyDescent="0.2">
      <c r="B2520"/>
      <c r="C2520"/>
      <c r="D2520"/>
      <c r="E2520"/>
      <c r="F2520"/>
      <c r="G2520"/>
      <c r="H2520"/>
    </row>
    <row r="2521" spans="2:8" x14ac:dyDescent="0.2">
      <c r="B2521"/>
      <c r="C2521"/>
      <c r="D2521"/>
      <c r="E2521"/>
      <c r="F2521"/>
      <c r="G2521"/>
      <c r="H2521"/>
    </row>
    <row r="2522" spans="2:8" x14ac:dyDescent="0.2">
      <c r="B2522"/>
      <c r="C2522"/>
      <c r="D2522"/>
      <c r="E2522"/>
      <c r="F2522"/>
      <c r="G2522"/>
      <c r="H2522"/>
    </row>
    <row r="2523" spans="2:8" x14ac:dyDescent="0.2">
      <c r="B2523"/>
      <c r="C2523"/>
      <c r="D2523"/>
      <c r="E2523"/>
      <c r="F2523"/>
      <c r="G2523"/>
      <c r="H2523"/>
    </row>
    <row r="2524" spans="2:8" x14ac:dyDescent="0.2">
      <c r="B2524"/>
      <c r="C2524"/>
      <c r="D2524"/>
      <c r="E2524"/>
      <c r="F2524"/>
      <c r="G2524"/>
      <c r="H2524"/>
    </row>
    <row r="2525" spans="2:8" x14ac:dyDescent="0.2">
      <c r="B2525"/>
      <c r="C2525"/>
      <c r="D2525"/>
      <c r="E2525"/>
      <c r="F2525"/>
      <c r="G2525"/>
      <c r="H2525"/>
    </row>
    <row r="2526" spans="2:8" x14ac:dyDescent="0.2">
      <c r="B2526"/>
      <c r="C2526"/>
      <c r="D2526"/>
      <c r="E2526"/>
      <c r="F2526"/>
      <c r="G2526"/>
      <c r="H2526"/>
    </row>
    <row r="2527" spans="2:8" x14ac:dyDescent="0.2">
      <c r="B2527"/>
      <c r="C2527"/>
      <c r="D2527"/>
      <c r="E2527"/>
      <c r="F2527"/>
      <c r="G2527"/>
      <c r="H2527"/>
    </row>
    <row r="2528" spans="2:8" x14ac:dyDescent="0.2">
      <c r="B2528"/>
      <c r="C2528"/>
      <c r="D2528"/>
      <c r="E2528"/>
      <c r="F2528"/>
      <c r="G2528"/>
      <c r="H2528"/>
    </row>
    <row r="2529" spans="2:8" x14ac:dyDescent="0.2">
      <c r="B2529"/>
      <c r="C2529"/>
      <c r="D2529"/>
      <c r="E2529"/>
      <c r="F2529"/>
      <c r="G2529"/>
      <c r="H2529"/>
    </row>
    <row r="2530" spans="2:8" x14ac:dyDescent="0.2">
      <c r="B2530"/>
      <c r="C2530"/>
      <c r="D2530"/>
      <c r="E2530"/>
      <c r="F2530"/>
      <c r="G2530"/>
      <c r="H2530"/>
    </row>
    <row r="2531" spans="2:8" x14ac:dyDescent="0.2">
      <c r="B2531"/>
      <c r="C2531"/>
      <c r="D2531"/>
      <c r="E2531"/>
      <c r="F2531"/>
      <c r="G2531"/>
      <c r="H2531"/>
    </row>
    <row r="2532" spans="2:8" x14ac:dyDescent="0.2">
      <c r="B2532"/>
      <c r="C2532"/>
      <c r="D2532"/>
      <c r="E2532"/>
      <c r="F2532"/>
      <c r="G2532"/>
      <c r="H2532"/>
    </row>
    <row r="2533" spans="2:8" x14ac:dyDescent="0.2">
      <c r="B2533"/>
      <c r="C2533"/>
      <c r="D2533"/>
      <c r="E2533"/>
      <c r="F2533"/>
      <c r="G2533"/>
      <c r="H2533"/>
    </row>
    <row r="2534" spans="2:8" x14ac:dyDescent="0.2">
      <c r="B2534"/>
      <c r="C2534"/>
      <c r="D2534"/>
      <c r="E2534"/>
      <c r="F2534"/>
      <c r="G2534"/>
      <c r="H2534"/>
    </row>
    <row r="2535" spans="2:8" x14ac:dyDescent="0.2">
      <c r="B2535"/>
      <c r="C2535"/>
      <c r="D2535"/>
      <c r="E2535"/>
      <c r="F2535"/>
      <c r="G2535"/>
      <c r="H2535"/>
    </row>
    <row r="2536" spans="2:8" x14ac:dyDescent="0.2">
      <c r="B2536"/>
      <c r="C2536"/>
      <c r="D2536"/>
      <c r="E2536"/>
      <c r="F2536"/>
      <c r="G2536"/>
      <c r="H2536"/>
    </row>
    <row r="2537" spans="2:8" x14ac:dyDescent="0.2">
      <c r="B2537"/>
      <c r="C2537"/>
      <c r="D2537"/>
      <c r="E2537"/>
      <c r="F2537"/>
      <c r="G2537"/>
      <c r="H2537"/>
    </row>
    <row r="2538" spans="2:8" x14ac:dyDescent="0.2">
      <c r="B2538"/>
      <c r="C2538"/>
      <c r="D2538"/>
      <c r="E2538"/>
      <c r="F2538"/>
      <c r="G2538"/>
      <c r="H2538"/>
    </row>
    <row r="2539" spans="2:8" x14ac:dyDescent="0.2">
      <c r="B2539"/>
      <c r="C2539"/>
      <c r="D2539"/>
      <c r="E2539"/>
      <c r="F2539"/>
      <c r="G2539"/>
      <c r="H2539"/>
    </row>
    <row r="2540" spans="2:8" x14ac:dyDescent="0.2">
      <c r="B2540"/>
      <c r="C2540"/>
      <c r="D2540"/>
      <c r="E2540"/>
      <c r="F2540"/>
      <c r="G2540"/>
      <c r="H2540"/>
    </row>
    <row r="2541" spans="2:8" x14ac:dyDescent="0.2">
      <c r="B2541"/>
      <c r="C2541"/>
      <c r="D2541"/>
      <c r="E2541"/>
      <c r="F2541"/>
      <c r="G2541"/>
      <c r="H2541"/>
    </row>
    <row r="2542" spans="2:8" x14ac:dyDescent="0.2">
      <c r="B2542"/>
      <c r="C2542"/>
      <c r="D2542"/>
      <c r="E2542"/>
      <c r="F2542"/>
      <c r="G2542"/>
      <c r="H2542"/>
    </row>
    <row r="2543" spans="2:8" x14ac:dyDescent="0.2">
      <c r="B2543"/>
      <c r="C2543"/>
      <c r="D2543"/>
      <c r="E2543"/>
      <c r="F2543"/>
      <c r="G2543"/>
      <c r="H2543"/>
    </row>
    <row r="2544" spans="2:8" x14ac:dyDescent="0.2">
      <c r="B2544"/>
      <c r="C2544"/>
      <c r="D2544"/>
      <c r="E2544"/>
      <c r="F2544"/>
      <c r="G2544"/>
      <c r="H2544"/>
    </row>
    <row r="2545" spans="2:8" x14ac:dyDescent="0.2">
      <c r="B2545"/>
      <c r="C2545"/>
      <c r="D2545"/>
      <c r="E2545"/>
      <c r="F2545"/>
      <c r="G2545"/>
      <c r="H2545"/>
    </row>
    <row r="2546" spans="2:8" x14ac:dyDescent="0.2">
      <c r="B2546"/>
      <c r="C2546"/>
      <c r="D2546"/>
      <c r="E2546"/>
      <c r="F2546"/>
      <c r="G2546"/>
      <c r="H2546"/>
    </row>
    <row r="2547" spans="2:8" x14ac:dyDescent="0.2">
      <c r="B2547"/>
      <c r="C2547"/>
      <c r="D2547"/>
      <c r="E2547"/>
      <c r="F2547"/>
      <c r="G2547"/>
      <c r="H2547"/>
    </row>
    <row r="2548" spans="2:8" x14ac:dyDescent="0.2">
      <c r="B2548"/>
      <c r="C2548"/>
      <c r="D2548"/>
      <c r="E2548"/>
      <c r="F2548"/>
      <c r="G2548"/>
      <c r="H2548"/>
    </row>
    <row r="2549" spans="2:8" x14ac:dyDescent="0.2">
      <c r="B2549"/>
      <c r="C2549"/>
      <c r="D2549"/>
      <c r="E2549"/>
      <c r="F2549"/>
      <c r="G2549"/>
      <c r="H2549"/>
    </row>
    <row r="2550" spans="2:8" x14ac:dyDescent="0.2">
      <c r="B2550"/>
      <c r="C2550"/>
      <c r="D2550"/>
      <c r="E2550"/>
      <c r="F2550"/>
      <c r="G2550"/>
      <c r="H2550"/>
    </row>
    <row r="2551" spans="2:8" x14ac:dyDescent="0.2">
      <c r="B2551"/>
      <c r="C2551"/>
      <c r="D2551"/>
      <c r="E2551"/>
      <c r="F2551"/>
      <c r="G2551"/>
      <c r="H2551"/>
    </row>
    <row r="2552" spans="2:8" x14ac:dyDescent="0.2">
      <c r="B2552"/>
      <c r="C2552"/>
      <c r="D2552"/>
      <c r="E2552"/>
      <c r="F2552"/>
      <c r="G2552"/>
      <c r="H2552"/>
    </row>
    <row r="2553" spans="2:8" x14ac:dyDescent="0.2">
      <c r="B2553"/>
      <c r="C2553"/>
      <c r="D2553"/>
      <c r="E2553"/>
      <c r="F2553"/>
      <c r="G2553"/>
      <c r="H2553"/>
    </row>
    <row r="2554" spans="2:8" x14ac:dyDescent="0.2">
      <c r="B2554"/>
      <c r="C2554"/>
      <c r="D2554"/>
      <c r="E2554"/>
      <c r="F2554"/>
      <c r="G2554"/>
      <c r="H2554"/>
    </row>
    <row r="2555" spans="2:8" x14ac:dyDescent="0.2">
      <c r="B2555"/>
      <c r="C2555"/>
      <c r="D2555"/>
      <c r="E2555"/>
      <c r="F2555"/>
      <c r="G2555"/>
      <c r="H2555"/>
    </row>
    <row r="2556" spans="2:8" x14ac:dyDescent="0.2">
      <c r="B2556"/>
      <c r="C2556"/>
      <c r="D2556"/>
      <c r="E2556"/>
      <c r="F2556"/>
      <c r="G2556"/>
      <c r="H2556"/>
    </row>
    <row r="2557" spans="2:8" x14ac:dyDescent="0.2">
      <c r="B2557"/>
      <c r="C2557"/>
      <c r="D2557"/>
      <c r="E2557"/>
      <c r="F2557"/>
      <c r="G2557"/>
      <c r="H2557"/>
    </row>
    <row r="2558" spans="2:8" x14ac:dyDescent="0.2">
      <c r="B2558"/>
      <c r="C2558"/>
      <c r="D2558"/>
      <c r="E2558"/>
      <c r="F2558"/>
      <c r="G2558"/>
      <c r="H2558"/>
    </row>
    <row r="2559" spans="2:8" x14ac:dyDescent="0.2">
      <c r="B2559"/>
      <c r="C2559"/>
      <c r="D2559"/>
      <c r="E2559"/>
      <c r="F2559"/>
      <c r="G2559"/>
      <c r="H2559"/>
    </row>
    <row r="2560" spans="2:8" x14ac:dyDescent="0.2">
      <c r="B2560"/>
      <c r="C2560"/>
      <c r="D2560"/>
      <c r="E2560"/>
      <c r="F2560"/>
      <c r="G2560"/>
      <c r="H2560"/>
    </row>
    <row r="2561" spans="2:8" x14ac:dyDescent="0.2">
      <c r="B2561"/>
      <c r="C2561"/>
      <c r="D2561"/>
      <c r="E2561"/>
      <c r="F2561"/>
      <c r="G2561"/>
      <c r="H2561"/>
    </row>
    <row r="2562" spans="2:8" x14ac:dyDescent="0.2">
      <c r="B2562"/>
      <c r="C2562"/>
      <c r="D2562"/>
      <c r="E2562"/>
      <c r="F2562"/>
      <c r="G2562"/>
      <c r="H2562"/>
    </row>
    <row r="2563" spans="2:8" x14ac:dyDescent="0.2">
      <c r="B2563"/>
      <c r="C2563"/>
      <c r="D2563"/>
      <c r="E2563"/>
      <c r="F2563"/>
      <c r="G2563"/>
      <c r="H2563"/>
    </row>
    <row r="2564" spans="2:8" x14ac:dyDescent="0.2">
      <c r="B2564"/>
      <c r="C2564"/>
      <c r="D2564"/>
      <c r="E2564"/>
      <c r="F2564"/>
      <c r="G2564"/>
      <c r="H2564"/>
    </row>
    <row r="2565" spans="2:8" x14ac:dyDescent="0.2">
      <c r="B2565"/>
      <c r="C2565"/>
      <c r="D2565"/>
      <c r="E2565"/>
      <c r="F2565"/>
      <c r="G2565"/>
      <c r="H2565"/>
    </row>
    <row r="2566" spans="2:8" x14ac:dyDescent="0.2">
      <c r="B2566"/>
      <c r="C2566"/>
      <c r="D2566"/>
      <c r="E2566"/>
      <c r="F2566"/>
      <c r="G2566"/>
      <c r="H2566"/>
    </row>
    <row r="2567" spans="2:8" x14ac:dyDescent="0.2">
      <c r="B2567"/>
      <c r="C2567"/>
      <c r="D2567"/>
      <c r="E2567"/>
      <c r="F2567"/>
      <c r="G2567"/>
      <c r="H2567"/>
    </row>
    <row r="2568" spans="2:8" x14ac:dyDescent="0.2">
      <c r="B2568"/>
      <c r="C2568"/>
      <c r="D2568"/>
      <c r="E2568"/>
      <c r="F2568"/>
      <c r="G2568"/>
      <c r="H2568"/>
    </row>
    <row r="2569" spans="2:8" x14ac:dyDescent="0.2">
      <c r="B2569"/>
      <c r="C2569"/>
      <c r="D2569"/>
      <c r="E2569"/>
      <c r="F2569"/>
      <c r="G2569"/>
      <c r="H2569"/>
    </row>
    <row r="2570" spans="2:8" x14ac:dyDescent="0.2">
      <c r="B2570"/>
      <c r="C2570"/>
      <c r="D2570"/>
      <c r="E2570"/>
      <c r="F2570"/>
      <c r="G2570"/>
      <c r="H2570"/>
    </row>
    <row r="2571" spans="2:8" x14ac:dyDescent="0.2">
      <c r="B2571"/>
      <c r="C2571"/>
      <c r="D2571"/>
      <c r="E2571"/>
      <c r="F2571"/>
      <c r="G2571"/>
      <c r="H2571"/>
    </row>
    <row r="2572" spans="2:8" x14ac:dyDescent="0.2">
      <c r="B2572"/>
      <c r="C2572"/>
      <c r="D2572"/>
      <c r="E2572"/>
      <c r="F2572"/>
      <c r="G2572"/>
      <c r="H2572"/>
    </row>
    <row r="2573" spans="2:8" x14ac:dyDescent="0.2">
      <c r="B2573"/>
      <c r="C2573"/>
      <c r="D2573"/>
      <c r="E2573"/>
      <c r="F2573"/>
      <c r="G2573"/>
      <c r="H2573"/>
    </row>
    <row r="2574" spans="2:8" x14ac:dyDescent="0.2">
      <c r="B2574"/>
      <c r="C2574"/>
      <c r="D2574"/>
      <c r="E2574"/>
      <c r="F2574"/>
      <c r="G2574"/>
      <c r="H2574"/>
    </row>
    <row r="2575" spans="2:8" x14ac:dyDescent="0.2">
      <c r="B2575"/>
      <c r="C2575"/>
      <c r="D2575"/>
      <c r="E2575"/>
      <c r="F2575"/>
      <c r="G2575"/>
      <c r="H2575"/>
    </row>
    <row r="2576" spans="2:8" x14ac:dyDescent="0.2">
      <c r="B2576"/>
      <c r="C2576"/>
      <c r="D2576"/>
      <c r="E2576"/>
      <c r="F2576"/>
      <c r="G2576"/>
      <c r="H2576"/>
    </row>
    <row r="2577" spans="2:8" x14ac:dyDescent="0.2">
      <c r="B2577"/>
      <c r="C2577"/>
      <c r="D2577"/>
      <c r="E2577"/>
      <c r="F2577"/>
      <c r="G2577"/>
      <c r="H2577"/>
    </row>
    <row r="2578" spans="2:8" x14ac:dyDescent="0.2">
      <c r="B2578"/>
      <c r="C2578"/>
      <c r="D2578"/>
      <c r="E2578"/>
      <c r="F2578"/>
      <c r="G2578"/>
      <c r="H2578"/>
    </row>
    <row r="2579" spans="2:8" x14ac:dyDescent="0.2">
      <c r="B2579"/>
      <c r="C2579"/>
      <c r="D2579"/>
      <c r="E2579"/>
      <c r="F2579"/>
      <c r="G2579"/>
      <c r="H2579"/>
    </row>
    <row r="2580" spans="2:8" x14ac:dyDescent="0.2">
      <c r="B2580"/>
      <c r="C2580"/>
      <c r="D2580"/>
      <c r="E2580"/>
      <c r="F2580"/>
      <c r="G2580"/>
      <c r="H2580"/>
    </row>
    <row r="2581" spans="2:8" x14ac:dyDescent="0.2">
      <c r="B2581"/>
      <c r="C2581"/>
      <c r="D2581"/>
      <c r="E2581"/>
      <c r="F2581"/>
      <c r="G2581"/>
      <c r="H2581"/>
    </row>
    <row r="2582" spans="2:8" x14ac:dyDescent="0.2">
      <c r="B2582"/>
      <c r="C2582"/>
      <c r="D2582"/>
      <c r="E2582"/>
      <c r="F2582"/>
      <c r="G2582"/>
      <c r="H2582"/>
    </row>
    <row r="2583" spans="2:8" x14ac:dyDescent="0.2">
      <c r="B2583"/>
      <c r="C2583"/>
      <c r="D2583"/>
      <c r="E2583"/>
      <c r="F2583"/>
      <c r="G2583"/>
      <c r="H2583"/>
    </row>
    <row r="2584" spans="2:8" x14ac:dyDescent="0.2">
      <c r="B2584"/>
      <c r="C2584"/>
      <c r="D2584"/>
      <c r="E2584"/>
      <c r="F2584"/>
      <c r="G2584"/>
      <c r="H2584"/>
    </row>
    <row r="2585" spans="2:8" x14ac:dyDescent="0.2">
      <c r="B2585"/>
      <c r="C2585"/>
      <c r="D2585"/>
      <c r="E2585"/>
      <c r="F2585"/>
      <c r="G2585"/>
      <c r="H2585"/>
    </row>
    <row r="2586" spans="2:8" x14ac:dyDescent="0.2">
      <c r="B2586"/>
      <c r="C2586"/>
      <c r="D2586"/>
      <c r="E2586"/>
      <c r="F2586"/>
      <c r="G2586"/>
      <c r="H2586"/>
    </row>
    <row r="2587" spans="2:8" x14ac:dyDescent="0.2">
      <c r="B2587"/>
      <c r="C2587"/>
      <c r="D2587"/>
      <c r="E2587"/>
      <c r="F2587"/>
      <c r="G2587"/>
      <c r="H2587"/>
    </row>
    <row r="2588" spans="2:8" x14ac:dyDescent="0.2">
      <c r="B2588"/>
      <c r="C2588"/>
      <c r="D2588"/>
      <c r="E2588"/>
      <c r="F2588"/>
      <c r="G2588"/>
      <c r="H2588"/>
    </row>
    <row r="2589" spans="2:8" x14ac:dyDescent="0.2">
      <c r="B2589"/>
      <c r="C2589"/>
      <c r="D2589"/>
      <c r="E2589"/>
      <c r="F2589"/>
      <c r="G2589"/>
      <c r="H2589"/>
    </row>
    <row r="2590" spans="2:8" x14ac:dyDescent="0.2">
      <c r="B2590"/>
      <c r="C2590"/>
      <c r="D2590"/>
      <c r="E2590"/>
      <c r="F2590"/>
      <c r="G2590"/>
      <c r="H2590"/>
    </row>
    <row r="2591" spans="2:8" x14ac:dyDescent="0.2">
      <c r="B2591"/>
      <c r="C2591"/>
      <c r="D2591"/>
      <c r="E2591"/>
      <c r="F2591"/>
      <c r="G2591"/>
      <c r="H2591"/>
    </row>
    <row r="2592" spans="2:8" x14ac:dyDescent="0.2">
      <c r="B2592"/>
      <c r="C2592"/>
      <c r="D2592"/>
      <c r="E2592"/>
      <c r="F2592"/>
      <c r="G2592"/>
      <c r="H2592"/>
    </row>
    <row r="2593" spans="2:8" x14ac:dyDescent="0.2">
      <c r="B2593"/>
      <c r="C2593"/>
      <c r="D2593"/>
      <c r="E2593"/>
      <c r="F2593"/>
      <c r="G2593"/>
      <c r="H2593"/>
    </row>
    <row r="2594" spans="2:8" x14ac:dyDescent="0.2">
      <c r="B2594"/>
      <c r="C2594"/>
      <c r="D2594"/>
      <c r="E2594"/>
      <c r="F2594"/>
      <c r="G2594"/>
      <c r="H2594"/>
    </row>
    <row r="2595" spans="2:8" x14ac:dyDescent="0.2">
      <c r="B2595"/>
      <c r="C2595"/>
      <c r="D2595"/>
      <c r="E2595"/>
      <c r="F2595"/>
      <c r="G2595"/>
      <c r="H2595"/>
    </row>
    <row r="2596" spans="2:8" x14ac:dyDescent="0.2">
      <c r="B2596"/>
      <c r="C2596"/>
      <c r="D2596"/>
      <c r="E2596"/>
      <c r="F2596"/>
      <c r="G2596"/>
      <c r="H2596"/>
    </row>
    <row r="2597" spans="2:8" x14ac:dyDescent="0.2">
      <c r="B2597"/>
      <c r="C2597"/>
      <c r="D2597"/>
      <c r="E2597"/>
      <c r="F2597"/>
      <c r="G2597"/>
      <c r="H2597"/>
    </row>
    <row r="2598" spans="2:8" x14ac:dyDescent="0.2">
      <c r="B2598"/>
      <c r="C2598"/>
      <c r="D2598"/>
      <c r="E2598"/>
      <c r="F2598"/>
      <c r="G2598"/>
      <c r="H2598"/>
    </row>
    <row r="2599" spans="2:8" x14ac:dyDescent="0.2">
      <c r="B2599"/>
      <c r="C2599"/>
      <c r="D2599"/>
      <c r="E2599"/>
      <c r="F2599"/>
      <c r="G2599"/>
      <c r="H2599"/>
    </row>
    <row r="2600" spans="2:8" x14ac:dyDescent="0.2">
      <c r="B2600"/>
      <c r="C2600"/>
      <c r="D2600"/>
      <c r="E2600"/>
      <c r="F2600"/>
      <c r="G2600"/>
      <c r="H2600"/>
    </row>
    <row r="2601" spans="2:8" x14ac:dyDescent="0.2">
      <c r="B2601"/>
      <c r="C2601"/>
      <c r="D2601"/>
      <c r="E2601"/>
      <c r="F2601"/>
      <c r="G2601"/>
      <c r="H2601"/>
    </row>
    <row r="2602" spans="2:8" x14ac:dyDescent="0.2">
      <c r="B2602"/>
      <c r="C2602"/>
      <c r="D2602"/>
      <c r="E2602"/>
      <c r="F2602"/>
      <c r="G2602"/>
      <c r="H2602"/>
    </row>
    <row r="2603" spans="2:8" x14ac:dyDescent="0.2">
      <c r="B2603"/>
      <c r="C2603"/>
      <c r="D2603"/>
      <c r="E2603"/>
      <c r="F2603"/>
      <c r="G2603"/>
      <c r="H2603"/>
    </row>
    <row r="2604" spans="2:8" x14ac:dyDescent="0.2">
      <c r="B2604"/>
      <c r="C2604"/>
      <c r="D2604"/>
      <c r="E2604"/>
      <c r="F2604"/>
      <c r="G2604"/>
      <c r="H2604"/>
    </row>
    <row r="2605" spans="2:8" x14ac:dyDescent="0.2">
      <c r="B2605"/>
      <c r="C2605"/>
      <c r="D2605"/>
      <c r="E2605"/>
      <c r="F2605"/>
      <c r="G2605"/>
      <c r="H2605"/>
    </row>
    <row r="2606" spans="2:8" x14ac:dyDescent="0.2">
      <c r="B2606"/>
      <c r="C2606"/>
      <c r="D2606"/>
      <c r="E2606"/>
      <c r="F2606"/>
      <c r="G2606"/>
      <c r="H2606"/>
    </row>
    <row r="2607" spans="2:8" x14ac:dyDescent="0.2">
      <c r="B2607"/>
      <c r="C2607"/>
      <c r="D2607"/>
      <c r="E2607"/>
      <c r="F2607"/>
      <c r="G2607"/>
      <c r="H2607"/>
    </row>
    <row r="2608" spans="2:8" x14ac:dyDescent="0.2">
      <c r="B2608"/>
      <c r="C2608"/>
      <c r="D2608"/>
      <c r="E2608"/>
      <c r="F2608"/>
      <c r="G2608"/>
      <c r="H2608"/>
    </row>
    <row r="2609" spans="2:8" x14ac:dyDescent="0.2">
      <c r="B2609"/>
      <c r="C2609"/>
      <c r="D2609"/>
      <c r="E2609"/>
      <c r="F2609"/>
      <c r="G2609"/>
      <c r="H2609"/>
    </row>
    <row r="2610" spans="2:8" x14ac:dyDescent="0.2">
      <c r="B2610"/>
      <c r="C2610"/>
      <c r="D2610"/>
      <c r="E2610"/>
      <c r="F2610"/>
      <c r="G2610"/>
      <c r="H2610"/>
    </row>
    <row r="2611" spans="2:8" x14ac:dyDescent="0.2">
      <c r="B2611"/>
      <c r="C2611"/>
      <c r="D2611"/>
      <c r="E2611"/>
      <c r="F2611"/>
      <c r="G2611"/>
      <c r="H2611"/>
    </row>
    <row r="2612" spans="2:8" x14ac:dyDescent="0.2">
      <c r="B2612"/>
      <c r="C2612"/>
      <c r="D2612"/>
      <c r="E2612"/>
      <c r="F2612"/>
      <c r="G2612"/>
      <c r="H2612"/>
    </row>
    <row r="2613" spans="2:8" x14ac:dyDescent="0.2">
      <c r="B2613"/>
      <c r="C2613"/>
      <c r="D2613"/>
      <c r="E2613"/>
      <c r="F2613"/>
      <c r="G2613"/>
      <c r="H2613"/>
    </row>
    <row r="2614" spans="2:8" x14ac:dyDescent="0.2">
      <c r="B2614"/>
      <c r="C2614"/>
      <c r="D2614"/>
      <c r="E2614"/>
      <c r="F2614"/>
      <c r="G2614"/>
      <c r="H2614"/>
    </row>
    <row r="2615" spans="2:8" x14ac:dyDescent="0.2">
      <c r="B2615"/>
      <c r="C2615"/>
      <c r="D2615"/>
      <c r="E2615"/>
      <c r="F2615"/>
      <c r="G2615"/>
      <c r="H2615"/>
    </row>
    <row r="2616" spans="2:8" x14ac:dyDescent="0.2">
      <c r="B2616"/>
      <c r="C2616"/>
      <c r="D2616"/>
      <c r="E2616"/>
      <c r="F2616"/>
      <c r="G2616"/>
      <c r="H2616"/>
    </row>
    <row r="2617" spans="2:8" x14ac:dyDescent="0.2">
      <c r="B2617"/>
      <c r="C2617"/>
      <c r="D2617"/>
      <c r="E2617"/>
      <c r="F2617"/>
      <c r="G2617"/>
      <c r="H2617"/>
    </row>
    <row r="2618" spans="2:8" x14ac:dyDescent="0.2">
      <c r="B2618"/>
      <c r="C2618"/>
      <c r="D2618"/>
      <c r="E2618"/>
      <c r="F2618"/>
      <c r="G2618"/>
      <c r="H2618"/>
    </row>
    <row r="2619" spans="2:8" x14ac:dyDescent="0.2">
      <c r="B2619"/>
      <c r="C2619"/>
      <c r="D2619"/>
      <c r="E2619"/>
      <c r="F2619"/>
      <c r="G2619"/>
      <c r="H2619"/>
    </row>
    <row r="2620" spans="2:8" x14ac:dyDescent="0.2">
      <c r="B2620"/>
      <c r="C2620"/>
      <c r="D2620"/>
      <c r="E2620"/>
      <c r="F2620"/>
      <c r="G2620"/>
      <c r="H2620"/>
    </row>
    <row r="2621" spans="2:8" x14ac:dyDescent="0.2">
      <c r="B2621"/>
      <c r="C2621"/>
      <c r="D2621"/>
      <c r="E2621"/>
      <c r="F2621"/>
      <c r="G2621"/>
      <c r="H2621"/>
    </row>
    <row r="2622" spans="2:8" x14ac:dyDescent="0.2">
      <c r="B2622"/>
      <c r="C2622"/>
      <c r="D2622"/>
      <c r="E2622"/>
      <c r="F2622"/>
      <c r="G2622"/>
      <c r="H2622"/>
    </row>
    <row r="2623" spans="2:8" x14ac:dyDescent="0.2">
      <c r="B2623"/>
      <c r="C2623"/>
      <c r="D2623"/>
      <c r="E2623"/>
      <c r="F2623"/>
      <c r="G2623"/>
      <c r="H2623"/>
    </row>
    <row r="2624" spans="2:8" x14ac:dyDescent="0.2">
      <c r="B2624"/>
      <c r="C2624"/>
      <c r="D2624"/>
      <c r="E2624"/>
      <c r="F2624"/>
      <c r="G2624"/>
      <c r="H2624"/>
    </row>
    <row r="2625" spans="2:8" x14ac:dyDescent="0.2">
      <c r="B2625"/>
      <c r="C2625"/>
      <c r="D2625"/>
      <c r="E2625"/>
      <c r="F2625"/>
      <c r="G2625"/>
      <c r="H2625"/>
    </row>
    <row r="2626" spans="2:8" x14ac:dyDescent="0.2">
      <c r="B2626"/>
      <c r="C2626"/>
      <c r="D2626"/>
      <c r="E2626"/>
      <c r="F2626"/>
      <c r="G2626"/>
      <c r="H2626"/>
    </row>
    <row r="2627" spans="2:8" x14ac:dyDescent="0.2">
      <c r="B2627"/>
      <c r="C2627"/>
      <c r="D2627"/>
      <c r="E2627"/>
      <c r="F2627"/>
      <c r="G2627"/>
      <c r="H2627"/>
    </row>
    <row r="2628" spans="2:8" x14ac:dyDescent="0.2">
      <c r="B2628"/>
      <c r="C2628"/>
      <c r="D2628"/>
      <c r="E2628"/>
      <c r="F2628"/>
      <c r="G2628"/>
      <c r="H2628"/>
    </row>
    <row r="2629" spans="2:8" x14ac:dyDescent="0.2">
      <c r="B2629"/>
      <c r="C2629"/>
      <c r="D2629"/>
      <c r="E2629"/>
      <c r="F2629"/>
      <c r="G2629"/>
      <c r="H2629"/>
    </row>
    <row r="2630" spans="2:8" x14ac:dyDescent="0.2">
      <c r="B2630"/>
      <c r="C2630"/>
      <c r="D2630"/>
      <c r="E2630"/>
      <c r="F2630"/>
      <c r="G2630"/>
      <c r="H2630"/>
    </row>
    <row r="2631" spans="2:8" x14ac:dyDescent="0.2">
      <c r="B2631"/>
      <c r="C2631"/>
      <c r="D2631"/>
      <c r="E2631"/>
      <c r="F2631"/>
      <c r="G2631"/>
      <c r="H2631"/>
    </row>
    <row r="2632" spans="2:8" x14ac:dyDescent="0.2">
      <c r="B2632"/>
      <c r="C2632"/>
      <c r="D2632"/>
      <c r="E2632"/>
      <c r="F2632"/>
      <c r="G2632"/>
      <c r="H2632"/>
    </row>
    <row r="2633" spans="2:8" x14ac:dyDescent="0.2">
      <c r="B2633"/>
      <c r="C2633"/>
      <c r="D2633"/>
      <c r="E2633"/>
      <c r="F2633"/>
      <c r="G2633"/>
      <c r="H2633"/>
    </row>
    <row r="2634" spans="2:8" x14ac:dyDescent="0.2">
      <c r="B2634"/>
      <c r="C2634"/>
      <c r="D2634"/>
      <c r="E2634"/>
      <c r="F2634"/>
      <c r="G2634"/>
      <c r="H2634"/>
    </row>
    <row r="2635" spans="2:8" x14ac:dyDescent="0.2">
      <c r="B2635"/>
      <c r="C2635"/>
      <c r="D2635"/>
      <c r="E2635"/>
      <c r="F2635"/>
      <c r="G2635"/>
      <c r="H2635"/>
    </row>
    <row r="2636" spans="2:8" x14ac:dyDescent="0.2">
      <c r="B2636"/>
      <c r="C2636"/>
      <c r="D2636"/>
      <c r="E2636"/>
      <c r="F2636"/>
      <c r="G2636"/>
      <c r="H2636"/>
    </row>
    <row r="2637" spans="2:8" x14ac:dyDescent="0.2">
      <c r="B2637"/>
      <c r="C2637"/>
      <c r="D2637"/>
      <c r="E2637"/>
      <c r="F2637"/>
      <c r="G2637"/>
      <c r="H2637"/>
    </row>
    <row r="2638" spans="2:8" x14ac:dyDescent="0.2">
      <c r="B2638"/>
      <c r="C2638"/>
      <c r="D2638"/>
      <c r="E2638"/>
      <c r="F2638"/>
      <c r="G2638"/>
      <c r="H2638"/>
    </row>
    <row r="2639" spans="2:8" x14ac:dyDescent="0.2">
      <c r="B2639"/>
      <c r="C2639"/>
      <c r="D2639"/>
      <c r="E2639"/>
      <c r="F2639"/>
      <c r="G2639"/>
      <c r="H2639"/>
    </row>
    <row r="2640" spans="2:8" x14ac:dyDescent="0.2">
      <c r="B2640"/>
      <c r="C2640"/>
      <c r="D2640"/>
      <c r="E2640"/>
      <c r="F2640"/>
      <c r="G2640"/>
      <c r="H2640"/>
    </row>
    <row r="2641" spans="2:8" x14ac:dyDescent="0.2">
      <c r="B2641"/>
      <c r="C2641"/>
      <c r="D2641"/>
      <c r="E2641"/>
      <c r="F2641"/>
      <c r="G2641"/>
      <c r="H2641"/>
    </row>
    <row r="2642" spans="2:8" x14ac:dyDescent="0.2">
      <c r="B2642"/>
      <c r="C2642"/>
      <c r="D2642"/>
      <c r="E2642"/>
      <c r="F2642"/>
      <c r="G2642"/>
      <c r="H2642"/>
    </row>
    <row r="2643" spans="2:8" x14ac:dyDescent="0.2">
      <c r="B2643"/>
      <c r="C2643"/>
      <c r="D2643"/>
      <c r="E2643"/>
      <c r="F2643"/>
      <c r="G2643"/>
      <c r="H2643"/>
    </row>
    <row r="2644" spans="2:8" x14ac:dyDescent="0.2">
      <c r="B2644"/>
      <c r="C2644"/>
      <c r="D2644"/>
      <c r="E2644"/>
      <c r="F2644"/>
      <c r="G2644"/>
      <c r="H2644"/>
    </row>
    <row r="2645" spans="2:8" x14ac:dyDescent="0.2">
      <c r="B2645"/>
      <c r="C2645"/>
      <c r="D2645"/>
      <c r="E2645"/>
      <c r="F2645"/>
      <c r="G2645"/>
      <c r="H2645"/>
    </row>
    <row r="2646" spans="2:8" x14ac:dyDescent="0.2">
      <c r="B2646"/>
      <c r="C2646"/>
      <c r="D2646"/>
      <c r="E2646"/>
      <c r="F2646"/>
      <c r="G2646"/>
      <c r="H2646"/>
    </row>
    <row r="2647" spans="2:8" x14ac:dyDescent="0.2">
      <c r="B2647"/>
      <c r="C2647"/>
      <c r="D2647"/>
      <c r="E2647"/>
      <c r="F2647"/>
      <c r="G2647"/>
      <c r="H2647"/>
    </row>
    <row r="2648" spans="2:8" x14ac:dyDescent="0.2">
      <c r="B2648"/>
      <c r="C2648"/>
      <c r="D2648"/>
      <c r="E2648"/>
      <c r="F2648"/>
      <c r="G2648"/>
      <c r="H2648"/>
    </row>
    <row r="2649" spans="2:8" x14ac:dyDescent="0.2">
      <c r="B2649"/>
      <c r="C2649"/>
      <c r="D2649"/>
      <c r="E2649"/>
      <c r="F2649"/>
      <c r="G2649"/>
      <c r="H2649"/>
    </row>
    <row r="2650" spans="2:8" x14ac:dyDescent="0.2">
      <c r="B2650"/>
      <c r="C2650"/>
      <c r="D2650"/>
      <c r="E2650"/>
      <c r="F2650"/>
      <c r="G2650"/>
      <c r="H2650"/>
    </row>
    <row r="2651" spans="2:8" x14ac:dyDescent="0.2">
      <c r="B2651"/>
      <c r="C2651"/>
      <c r="D2651"/>
      <c r="E2651"/>
      <c r="F2651"/>
      <c r="G2651"/>
      <c r="H2651"/>
    </row>
    <row r="2652" spans="2:8" x14ac:dyDescent="0.2">
      <c r="B2652"/>
      <c r="C2652"/>
      <c r="D2652"/>
      <c r="E2652"/>
      <c r="F2652"/>
      <c r="G2652"/>
      <c r="H2652"/>
    </row>
    <row r="2653" spans="2:8" x14ac:dyDescent="0.2">
      <c r="B2653"/>
      <c r="C2653"/>
      <c r="D2653"/>
      <c r="E2653"/>
      <c r="F2653"/>
      <c r="G2653"/>
      <c r="H2653"/>
    </row>
    <row r="2654" spans="2:8" x14ac:dyDescent="0.2">
      <c r="B2654"/>
      <c r="C2654"/>
      <c r="D2654"/>
      <c r="E2654"/>
      <c r="F2654"/>
      <c r="G2654"/>
      <c r="H2654"/>
    </row>
    <row r="2655" spans="2:8" x14ac:dyDescent="0.2">
      <c r="B2655"/>
      <c r="C2655"/>
      <c r="D2655"/>
      <c r="E2655"/>
      <c r="F2655"/>
      <c r="G2655"/>
      <c r="H2655"/>
    </row>
    <row r="2656" spans="2:8" x14ac:dyDescent="0.2">
      <c r="B2656"/>
      <c r="C2656"/>
      <c r="D2656"/>
      <c r="E2656"/>
      <c r="F2656"/>
      <c r="G2656"/>
      <c r="H2656"/>
    </row>
    <row r="2657" spans="2:8" x14ac:dyDescent="0.2">
      <c r="B2657"/>
      <c r="C2657"/>
      <c r="D2657"/>
      <c r="E2657"/>
      <c r="F2657"/>
      <c r="G2657"/>
      <c r="H2657"/>
    </row>
    <row r="2658" spans="2:8" x14ac:dyDescent="0.2">
      <c r="B2658"/>
      <c r="C2658"/>
      <c r="D2658"/>
      <c r="E2658"/>
      <c r="F2658"/>
      <c r="G2658"/>
      <c r="H2658"/>
    </row>
    <row r="2659" spans="2:8" x14ac:dyDescent="0.2">
      <c r="B2659"/>
      <c r="C2659"/>
      <c r="D2659"/>
      <c r="E2659"/>
      <c r="F2659"/>
      <c r="G2659"/>
      <c r="H2659"/>
    </row>
    <row r="2660" spans="2:8" x14ac:dyDescent="0.2">
      <c r="B2660"/>
      <c r="C2660"/>
      <c r="D2660"/>
      <c r="E2660"/>
      <c r="F2660"/>
      <c r="G2660"/>
      <c r="H2660"/>
    </row>
    <row r="2661" spans="2:8" x14ac:dyDescent="0.2">
      <c r="B2661"/>
      <c r="C2661"/>
      <c r="D2661"/>
      <c r="E2661"/>
      <c r="F2661"/>
      <c r="G2661"/>
      <c r="H2661"/>
    </row>
    <row r="2662" spans="2:8" x14ac:dyDescent="0.2">
      <c r="B2662"/>
      <c r="C2662"/>
      <c r="D2662"/>
      <c r="E2662"/>
      <c r="F2662"/>
      <c r="G2662"/>
      <c r="H2662"/>
    </row>
    <row r="2663" spans="2:8" x14ac:dyDescent="0.2">
      <c r="B2663"/>
      <c r="C2663"/>
      <c r="D2663"/>
      <c r="E2663"/>
      <c r="F2663"/>
      <c r="G2663"/>
      <c r="H2663"/>
    </row>
    <row r="2664" spans="2:8" x14ac:dyDescent="0.2">
      <c r="B2664"/>
      <c r="C2664"/>
      <c r="D2664"/>
      <c r="E2664"/>
      <c r="F2664"/>
      <c r="G2664"/>
      <c r="H2664"/>
    </row>
    <row r="2665" spans="2:8" x14ac:dyDescent="0.2">
      <c r="B2665"/>
      <c r="C2665"/>
      <c r="D2665"/>
      <c r="E2665"/>
      <c r="F2665"/>
      <c r="G2665"/>
      <c r="H2665"/>
    </row>
    <row r="2666" spans="2:8" x14ac:dyDescent="0.2">
      <c r="B2666"/>
      <c r="C2666"/>
      <c r="D2666"/>
      <c r="E2666"/>
      <c r="F2666"/>
      <c r="G2666"/>
      <c r="H2666"/>
    </row>
    <row r="2667" spans="2:8" x14ac:dyDescent="0.2">
      <c r="B2667"/>
      <c r="C2667"/>
      <c r="D2667"/>
      <c r="E2667"/>
      <c r="F2667"/>
      <c r="G2667"/>
      <c r="H2667"/>
    </row>
    <row r="2668" spans="2:8" x14ac:dyDescent="0.2">
      <c r="B2668"/>
      <c r="C2668"/>
      <c r="D2668"/>
      <c r="E2668"/>
      <c r="F2668"/>
      <c r="G2668"/>
      <c r="H2668"/>
    </row>
    <row r="2669" spans="2:8" x14ac:dyDescent="0.2">
      <c r="B2669"/>
      <c r="C2669"/>
      <c r="D2669"/>
      <c r="E2669"/>
      <c r="F2669"/>
      <c r="G2669"/>
      <c r="H2669"/>
    </row>
    <row r="2670" spans="2:8" x14ac:dyDescent="0.2">
      <c r="B2670"/>
      <c r="C2670"/>
      <c r="D2670"/>
      <c r="E2670"/>
      <c r="F2670"/>
      <c r="G2670"/>
      <c r="H2670"/>
    </row>
    <row r="2671" spans="2:8" x14ac:dyDescent="0.2">
      <c r="B2671"/>
      <c r="C2671"/>
      <c r="D2671"/>
      <c r="E2671"/>
      <c r="F2671"/>
      <c r="G2671"/>
      <c r="H2671"/>
    </row>
    <row r="2672" spans="2:8" x14ac:dyDescent="0.2">
      <c r="B2672"/>
      <c r="C2672"/>
      <c r="D2672"/>
      <c r="E2672"/>
      <c r="F2672"/>
      <c r="G2672"/>
      <c r="H2672"/>
    </row>
    <row r="2673" spans="2:8" x14ac:dyDescent="0.2">
      <c r="B2673"/>
      <c r="C2673"/>
      <c r="D2673"/>
      <c r="E2673"/>
      <c r="F2673"/>
      <c r="G2673"/>
      <c r="H2673"/>
    </row>
    <row r="2674" spans="2:8" x14ac:dyDescent="0.2">
      <c r="B2674"/>
      <c r="C2674"/>
      <c r="D2674"/>
      <c r="E2674"/>
      <c r="F2674"/>
      <c r="G2674"/>
      <c r="H2674"/>
    </row>
    <row r="2675" spans="2:8" x14ac:dyDescent="0.2">
      <c r="B2675"/>
      <c r="C2675"/>
      <c r="D2675"/>
      <c r="E2675"/>
      <c r="F2675"/>
      <c r="G2675"/>
      <c r="H2675"/>
    </row>
    <row r="2676" spans="2:8" x14ac:dyDescent="0.2">
      <c r="B2676"/>
      <c r="C2676"/>
      <c r="D2676"/>
      <c r="E2676"/>
      <c r="F2676"/>
      <c r="G2676"/>
      <c r="H2676"/>
    </row>
    <row r="2677" spans="2:8" x14ac:dyDescent="0.2">
      <c r="B2677"/>
      <c r="C2677"/>
      <c r="D2677"/>
      <c r="E2677"/>
      <c r="F2677"/>
      <c r="G2677"/>
      <c r="H2677"/>
    </row>
    <row r="2678" spans="2:8" x14ac:dyDescent="0.2">
      <c r="B2678"/>
      <c r="C2678"/>
      <c r="D2678"/>
      <c r="E2678"/>
      <c r="F2678"/>
      <c r="G2678"/>
      <c r="H2678"/>
    </row>
    <row r="2679" spans="2:8" x14ac:dyDescent="0.2">
      <c r="B2679"/>
      <c r="C2679"/>
      <c r="D2679"/>
      <c r="E2679"/>
      <c r="F2679"/>
      <c r="G2679"/>
      <c r="H2679"/>
    </row>
    <row r="2680" spans="2:8" x14ac:dyDescent="0.2">
      <c r="B2680"/>
      <c r="C2680"/>
      <c r="D2680"/>
      <c r="E2680"/>
      <c r="F2680"/>
      <c r="G2680"/>
      <c r="H2680"/>
    </row>
    <row r="2681" spans="2:8" x14ac:dyDescent="0.2">
      <c r="B2681"/>
      <c r="C2681"/>
      <c r="D2681"/>
      <c r="E2681"/>
      <c r="F2681"/>
      <c r="G2681"/>
      <c r="H2681"/>
    </row>
    <row r="2682" spans="2:8" x14ac:dyDescent="0.2">
      <c r="B2682"/>
      <c r="C2682"/>
      <c r="D2682"/>
      <c r="E2682"/>
      <c r="F2682"/>
      <c r="G2682"/>
      <c r="H2682"/>
    </row>
    <row r="2683" spans="2:8" x14ac:dyDescent="0.2">
      <c r="B2683"/>
      <c r="C2683"/>
      <c r="D2683"/>
      <c r="E2683"/>
      <c r="F2683"/>
      <c r="G2683"/>
      <c r="H2683"/>
    </row>
    <row r="2684" spans="2:8" x14ac:dyDescent="0.2">
      <c r="B2684"/>
      <c r="C2684"/>
      <c r="D2684"/>
      <c r="E2684"/>
      <c r="F2684"/>
      <c r="G2684"/>
      <c r="H2684"/>
    </row>
    <row r="2685" spans="2:8" x14ac:dyDescent="0.2">
      <c r="B2685"/>
      <c r="C2685"/>
      <c r="D2685"/>
      <c r="E2685"/>
      <c r="F2685"/>
      <c r="G2685"/>
      <c r="H2685"/>
    </row>
    <row r="2686" spans="2:8" x14ac:dyDescent="0.2">
      <c r="B2686"/>
      <c r="C2686"/>
      <c r="D2686"/>
      <c r="E2686"/>
      <c r="F2686"/>
      <c r="G2686"/>
      <c r="H2686"/>
    </row>
    <row r="2687" spans="2:8" x14ac:dyDescent="0.2">
      <c r="B2687"/>
      <c r="C2687"/>
      <c r="D2687"/>
      <c r="E2687"/>
      <c r="F2687"/>
      <c r="G2687"/>
      <c r="H2687"/>
    </row>
    <row r="2688" spans="2:8" x14ac:dyDescent="0.2">
      <c r="B2688"/>
      <c r="C2688"/>
      <c r="D2688"/>
      <c r="E2688"/>
      <c r="F2688"/>
      <c r="G2688"/>
      <c r="H2688"/>
    </row>
    <row r="2689" spans="2:8" x14ac:dyDescent="0.2">
      <c r="B2689"/>
      <c r="C2689"/>
      <c r="D2689"/>
      <c r="E2689"/>
      <c r="F2689"/>
      <c r="G2689"/>
      <c r="H2689"/>
    </row>
    <row r="2690" spans="2:8" x14ac:dyDescent="0.2">
      <c r="B2690"/>
      <c r="C2690"/>
      <c r="D2690"/>
      <c r="E2690"/>
      <c r="F2690"/>
      <c r="G2690"/>
      <c r="H2690"/>
    </row>
    <row r="2691" spans="2:8" x14ac:dyDescent="0.2">
      <c r="B2691"/>
      <c r="C2691"/>
      <c r="D2691"/>
      <c r="E2691"/>
      <c r="F2691"/>
      <c r="G2691"/>
      <c r="H2691"/>
    </row>
    <row r="2692" spans="2:8" x14ac:dyDescent="0.2">
      <c r="B2692"/>
      <c r="C2692"/>
      <c r="D2692"/>
      <c r="E2692"/>
      <c r="F2692"/>
      <c r="G2692"/>
      <c r="H2692"/>
    </row>
    <row r="2693" spans="2:8" x14ac:dyDescent="0.2">
      <c r="B2693"/>
      <c r="C2693"/>
      <c r="D2693"/>
      <c r="E2693"/>
      <c r="F2693"/>
      <c r="G2693"/>
      <c r="H2693"/>
    </row>
    <row r="2694" spans="2:8" x14ac:dyDescent="0.2">
      <c r="B2694"/>
      <c r="C2694"/>
      <c r="D2694"/>
      <c r="E2694"/>
      <c r="F2694"/>
      <c r="G2694"/>
      <c r="H2694"/>
    </row>
    <row r="2695" spans="2:8" x14ac:dyDescent="0.2">
      <c r="B2695"/>
      <c r="C2695"/>
      <c r="D2695"/>
      <c r="E2695"/>
      <c r="F2695"/>
      <c r="G2695"/>
      <c r="H2695"/>
    </row>
    <row r="2696" spans="2:8" x14ac:dyDescent="0.2">
      <c r="B2696"/>
      <c r="C2696"/>
      <c r="D2696"/>
      <c r="E2696"/>
      <c r="F2696"/>
      <c r="G2696"/>
      <c r="H2696"/>
    </row>
    <row r="2697" spans="2:8" x14ac:dyDescent="0.2">
      <c r="B2697"/>
      <c r="C2697"/>
      <c r="D2697"/>
      <c r="E2697"/>
      <c r="F2697"/>
      <c r="G2697"/>
      <c r="H2697"/>
    </row>
    <row r="2698" spans="2:8" x14ac:dyDescent="0.2">
      <c r="B2698"/>
      <c r="C2698"/>
      <c r="D2698"/>
      <c r="E2698"/>
      <c r="F2698"/>
      <c r="G2698"/>
      <c r="H2698"/>
    </row>
    <row r="2699" spans="2:8" x14ac:dyDescent="0.2">
      <c r="B2699"/>
      <c r="C2699"/>
      <c r="D2699"/>
      <c r="E2699"/>
      <c r="F2699"/>
      <c r="G2699"/>
      <c r="H2699"/>
    </row>
    <row r="2700" spans="2:8" x14ac:dyDescent="0.2">
      <c r="B2700"/>
      <c r="C2700"/>
      <c r="D2700"/>
      <c r="E2700"/>
      <c r="F2700"/>
      <c r="G2700"/>
      <c r="H2700"/>
    </row>
    <row r="2701" spans="2:8" x14ac:dyDescent="0.2">
      <c r="B2701"/>
      <c r="C2701"/>
      <c r="D2701"/>
      <c r="E2701"/>
      <c r="F2701"/>
      <c r="G2701"/>
      <c r="H2701"/>
    </row>
    <row r="2702" spans="2:8" x14ac:dyDescent="0.2">
      <c r="B2702"/>
      <c r="C2702"/>
      <c r="D2702"/>
      <c r="E2702"/>
      <c r="F2702"/>
      <c r="G2702"/>
      <c r="H2702"/>
    </row>
    <row r="2703" spans="2:8" x14ac:dyDescent="0.2">
      <c r="B2703"/>
      <c r="C2703"/>
      <c r="D2703"/>
      <c r="E2703"/>
      <c r="F2703"/>
      <c r="G2703"/>
      <c r="H2703"/>
    </row>
    <row r="2704" spans="2:8" x14ac:dyDescent="0.2">
      <c r="B2704"/>
      <c r="C2704"/>
      <c r="D2704"/>
      <c r="E2704"/>
      <c r="F2704"/>
      <c r="G2704"/>
      <c r="H2704"/>
    </row>
    <row r="2705" spans="2:8" x14ac:dyDescent="0.2">
      <c r="B2705"/>
      <c r="C2705"/>
      <c r="D2705"/>
      <c r="E2705"/>
      <c r="F2705"/>
      <c r="G2705"/>
      <c r="H2705"/>
    </row>
    <row r="2706" spans="2:8" x14ac:dyDescent="0.2">
      <c r="B2706"/>
      <c r="C2706"/>
      <c r="D2706"/>
      <c r="E2706"/>
      <c r="F2706"/>
      <c r="G2706"/>
      <c r="H2706"/>
    </row>
    <row r="2707" spans="2:8" x14ac:dyDescent="0.2">
      <c r="B2707"/>
      <c r="C2707"/>
      <c r="D2707"/>
      <c r="E2707"/>
      <c r="F2707"/>
      <c r="G2707"/>
      <c r="H2707"/>
    </row>
    <row r="2708" spans="2:8" x14ac:dyDescent="0.2">
      <c r="B2708"/>
      <c r="C2708"/>
      <c r="D2708"/>
      <c r="E2708"/>
      <c r="F2708"/>
      <c r="G2708"/>
      <c r="H2708"/>
    </row>
    <row r="2709" spans="2:8" x14ac:dyDescent="0.2">
      <c r="B2709"/>
      <c r="C2709"/>
      <c r="D2709"/>
      <c r="E2709"/>
      <c r="F2709"/>
      <c r="G2709"/>
      <c r="H2709"/>
    </row>
    <row r="2710" spans="2:8" x14ac:dyDescent="0.2">
      <c r="B2710"/>
      <c r="C2710"/>
      <c r="D2710"/>
      <c r="E2710"/>
      <c r="F2710"/>
      <c r="G2710"/>
      <c r="H2710"/>
    </row>
    <row r="2711" spans="2:8" x14ac:dyDescent="0.2">
      <c r="B2711"/>
      <c r="C2711"/>
      <c r="D2711"/>
      <c r="E2711"/>
      <c r="F2711"/>
      <c r="G2711"/>
      <c r="H2711"/>
    </row>
    <row r="2712" spans="2:8" x14ac:dyDescent="0.2">
      <c r="B2712"/>
      <c r="C2712"/>
      <c r="D2712"/>
      <c r="E2712"/>
      <c r="F2712"/>
      <c r="G2712"/>
      <c r="H2712"/>
    </row>
    <row r="2713" spans="2:8" x14ac:dyDescent="0.2">
      <c r="B2713"/>
      <c r="C2713"/>
      <c r="D2713"/>
      <c r="E2713"/>
      <c r="F2713"/>
      <c r="G2713"/>
      <c r="H2713"/>
    </row>
    <row r="2714" spans="2:8" x14ac:dyDescent="0.2">
      <c r="B2714"/>
      <c r="C2714"/>
      <c r="D2714"/>
      <c r="E2714"/>
      <c r="F2714"/>
      <c r="G2714"/>
      <c r="H2714"/>
    </row>
    <row r="2715" spans="2:8" x14ac:dyDescent="0.2">
      <c r="B2715"/>
      <c r="C2715"/>
      <c r="D2715"/>
      <c r="E2715"/>
      <c r="F2715"/>
      <c r="G2715"/>
      <c r="H2715"/>
    </row>
    <row r="2716" spans="2:8" x14ac:dyDescent="0.2">
      <c r="B2716"/>
      <c r="C2716"/>
      <c r="D2716"/>
      <c r="E2716"/>
      <c r="F2716"/>
      <c r="G2716"/>
      <c r="H2716"/>
    </row>
    <row r="2717" spans="2:8" x14ac:dyDescent="0.2">
      <c r="B2717"/>
      <c r="C2717"/>
      <c r="D2717"/>
      <c r="E2717"/>
      <c r="F2717"/>
      <c r="G2717"/>
      <c r="H2717"/>
    </row>
    <row r="2718" spans="2:8" x14ac:dyDescent="0.2">
      <c r="B2718"/>
      <c r="C2718"/>
      <c r="D2718"/>
      <c r="E2718"/>
      <c r="F2718"/>
      <c r="G2718"/>
      <c r="H2718"/>
    </row>
    <row r="2719" spans="2:8" x14ac:dyDescent="0.2">
      <c r="B2719"/>
      <c r="C2719"/>
      <c r="D2719"/>
      <c r="E2719"/>
      <c r="F2719"/>
      <c r="G2719"/>
      <c r="H2719"/>
    </row>
    <row r="2720" spans="2:8" x14ac:dyDescent="0.2">
      <c r="B2720"/>
      <c r="C2720"/>
      <c r="D2720"/>
      <c r="E2720"/>
      <c r="F2720"/>
      <c r="G2720"/>
      <c r="H2720"/>
    </row>
    <row r="2721" spans="2:8" x14ac:dyDescent="0.2">
      <c r="B2721"/>
      <c r="C2721"/>
      <c r="D2721"/>
      <c r="E2721"/>
      <c r="F2721"/>
      <c r="G2721"/>
      <c r="H2721"/>
    </row>
    <row r="2722" spans="2:8" x14ac:dyDescent="0.2">
      <c r="B2722"/>
      <c r="C2722"/>
      <c r="D2722"/>
      <c r="E2722"/>
      <c r="F2722"/>
      <c r="G2722"/>
      <c r="H2722"/>
    </row>
    <row r="2723" spans="2:8" x14ac:dyDescent="0.2">
      <c r="B2723"/>
      <c r="C2723"/>
      <c r="D2723"/>
      <c r="E2723"/>
      <c r="F2723"/>
      <c r="G2723"/>
      <c r="H2723"/>
    </row>
    <row r="2724" spans="2:8" x14ac:dyDescent="0.2">
      <c r="B2724"/>
      <c r="C2724"/>
      <c r="D2724"/>
      <c r="E2724"/>
      <c r="F2724"/>
      <c r="G2724"/>
      <c r="H2724"/>
    </row>
    <row r="2725" spans="2:8" x14ac:dyDescent="0.2">
      <c r="B2725"/>
      <c r="C2725"/>
      <c r="D2725"/>
      <c r="E2725"/>
      <c r="F2725"/>
      <c r="G2725"/>
      <c r="H2725"/>
    </row>
    <row r="2726" spans="2:8" x14ac:dyDescent="0.2">
      <c r="B2726"/>
      <c r="C2726"/>
      <c r="D2726"/>
      <c r="E2726"/>
      <c r="F2726"/>
      <c r="G2726"/>
      <c r="H2726"/>
    </row>
    <row r="2727" spans="2:8" x14ac:dyDescent="0.2">
      <c r="B2727"/>
      <c r="C2727"/>
      <c r="D2727"/>
      <c r="E2727"/>
      <c r="F2727"/>
      <c r="G2727"/>
      <c r="H2727"/>
    </row>
    <row r="2728" spans="2:8" x14ac:dyDescent="0.2">
      <c r="B2728"/>
      <c r="C2728"/>
      <c r="D2728"/>
      <c r="E2728"/>
      <c r="F2728"/>
      <c r="G2728"/>
      <c r="H2728"/>
    </row>
    <row r="2729" spans="2:8" x14ac:dyDescent="0.2">
      <c r="B2729"/>
      <c r="C2729"/>
      <c r="D2729"/>
      <c r="E2729"/>
      <c r="F2729"/>
      <c r="G2729"/>
      <c r="H2729"/>
    </row>
    <row r="2730" spans="2:8" x14ac:dyDescent="0.2">
      <c r="B2730"/>
      <c r="C2730"/>
      <c r="D2730"/>
      <c r="E2730"/>
      <c r="F2730"/>
      <c r="G2730"/>
      <c r="H2730"/>
    </row>
    <row r="2731" spans="2:8" x14ac:dyDescent="0.2">
      <c r="B2731"/>
      <c r="C2731"/>
      <c r="D2731"/>
      <c r="E2731"/>
      <c r="F2731"/>
      <c r="G2731"/>
      <c r="H2731"/>
    </row>
    <row r="2732" spans="2:8" x14ac:dyDescent="0.2">
      <c r="B2732"/>
      <c r="C2732"/>
      <c r="D2732"/>
      <c r="E2732"/>
      <c r="F2732"/>
      <c r="G2732"/>
      <c r="H2732"/>
    </row>
    <row r="2733" spans="2:8" x14ac:dyDescent="0.2">
      <c r="B2733"/>
      <c r="C2733"/>
      <c r="D2733"/>
      <c r="E2733"/>
      <c r="F2733"/>
      <c r="G2733"/>
      <c r="H2733"/>
    </row>
    <row r="2734" spans="2:8" x14ac:dyDescent="0.2">
      <c r="B2734"/>
      <c r="C2734"/>
      <c r="D2734"/>
      <c r="E2734"/>
      <c r="F2734"/>
      <c r="G2734"/>
      <c r="H2734"/>
    </row>
    <row r="2735" spans="2:8" x14ac:dyDescent="0.2">
      <c r="B2735"/>
      <c r="C2735"/>
      <c r="D2735"/>
      <c r="E2735"/>
      <c r="F2735"/>
      <c r="G2735"/>
      <c r="H2735"/>
    </row>
    <row r="2736" spans="2:8" x14ac:dyDescent="0.2">
      <c r="B2736"/>
      <c r="C2736"/>
      <c r="D2736"/>
      <c r="E2736"/>
      <c r="F2736"/>
      <c r="G2736"/>
      <c r="H2736"/>
    </row>
    <row r="2737" spans="2:8" x14ac:dyDescent="0.2">
      <c r="B2737"/>
      <c r="C2737"/>
      <c r="D2737"/>
      <c r="E2737"/>
      <c r="F2737"/>
      <c r="G2737"/>
      <c r="H2737"/>
    </row>
    <row r="2738" spans="2:8" x14ac:dyDescent="0.2">
      <c r="B2738"/>
      <c r="C2738"/>
      <c r="D2738"/>
      <c r="E2738"/>
      <c r="F2738"/>
      <c r="G2738"/>
      <c r="H2738"/>
    </row>
    <row r="2739" spans="2:8" x14ac:dyDescent="0.2">
      <c r="B2739"/>
      <c r="C2739"/>
      <c r="D2739"/>
      <c r="E2739"/>
      <c r="F2739"/>
      <c r="G2739"/>
      <c r="H2739"/>
    </row>
    <row r="2740" spans="2:8" x14ac:dyDescent="0.2">
      <c r="B2740"/>
      <c r="C2740"/>
      <c r="D2740"/>
      <c r="E2740"/>
      <c r="F2740"/>
      <c r="G2740"/>
      <c r="H2740"/>
    </row>
    <row r="2741" spans="2:8" x14ac:dyDescent="0.2">
      <c r="B2741"/>
      <c r="C2741"/>
      <c r="D2741"/>
      <c r="E2741"/>
      <c r="F2741"/>
      <c r="G2741"/>
      <c r="H2741"/>
    </row>
    <row r="2742" spans="2:8" x14ac:dyDescent="0.2">
      <c r="B2742"/>
      <c r="C2742"/>
      <c r="D2742"/>
      <c r="E2742"/>
      <c r="F2742"/>
      <c r="G2742"/>
      <c r="H2742"/>
    </row>
    <row r="2743" spans="2:8" x14ac:dyDescent="0.2">
      <c r="B2743"/>
      <c r="C2743"/>
      <c r="D2743"/>
      <c r="E2743"/>
      <c r="F2743"/>
      <c r="G2743"/>
      <c r="H2743"/>
    </row>
    <row r="2744" spans="2:8" x14ac:dyDescent="0.2">
      <c r="B2744"/>
      <c r="C2744"/>
      <c r="D2744"/>
      <c r="E2744"/>
      <c r="F2744"/>
      <c r="G2744"/>
      <c r="H2744"/>
    </row>
    <row r="2745" spans="2:8" x14ac:dyDescent="0.2">
      <c r="B2745"/>
      <c r="C2745"/>
      <c r="D2745"/>
      <c r="E2745"/>
      <c r="F2745"/>
      <c r="G2745"/>
      <c r="H2745"/>
    </row>
    <row r="2746" spans="2:8" x14ac:dyDescent="0.2">
      <c r="B2746"/>
      <c r="C2746"/>
      <c r="D2746"/>
      <c r="E2746"/>
      <c r="F2746"/>
      <c r="G2746"/>
      <c r="H2746"/>
    </row>
    <row r="2747" spans="2:8" x14ac:dyDescent="0.2">
      <c r="B2747"/>
      <c r="C2747"/>
      <c r="D2747"/>
      <c r="E2747"/>
      <c r="F2747"/>
      <c r="G2747"/>
      <c r="H2747"/>
    </row>
    <row r="2748" spans="2:8" x14ac:dyDescent="0.2">
      <c r="B2748"/>
      <c r="C2748"/>
      <c r="D2748"/>
      <c r="E2748"/>
      <c r="F2748"/>
      <c r="G2748"/>
      <c r="H2748"/>
    </row>
    <row r="2749" spans="2:8" x14ac:dyDescent="0.2">
      <c r="B2749"/>
      <c r="C2749"/>
      <c r="D2749"/>
      <c r="E2749"/>
      <c r="F2749"/>
      <c r="G2749"/>
      <c r="H2749"/>
    </row>
    <row r="2750" spans="2:8" x14ac:dyDescent="0.2">
      <c r="B2750"/>
      <c r="C2750"/>
      <c r="D2750"/>
      <c r="E2750"/>
      <c r="F2750"/>
      <c r="G2750"/>
      <c r="H2750"/>
    </row>
    <row r="2751" spans="2:8" x14ac:dyDescent="0.2">
      <c r="B2751"/>
      <c r="C2751"/>
      <c r="D2751"/>
      <c r="E2751"/>
      <c r="F2751"/>
      <c r="G2751"/>
      <c r="H2751"/>
    </row>
    <row r="2752" spans="2:8" x14ac:dyDescent="0.2">
      <c r="B2752"/>
      <c r="C2752"/>
      <c r="D2752"/>
      <c r="E2752"/>
      <c r="F2752"/>
      <c r="G2752"/>
      <c r="H2752"/>
    </row>
    <row r="2753" spans="2:8" x14ac:dyDescent="0.2">
      <c r="B2753"/>
      <c r="C2753"/>
      <c r="D2753"/>
      <c r="E2753"/>
      <c r="F2753"/>
      <c r="G2753"/>
      <c r="H2753"/>
    </row>
    <row r="2754" spans="2:8" x14ac:dyDescent="0.2">
      <c r="B2754"/>
      <c r="C2754"/>
      <c r="D2754"/>
      <c r="E2754"/>
      <c r="F2754"/>
      <c r="G2754"/>
      <c r="H2754"/>
    </row>
    <row r="2755" spans="2:8" x14ac:dyDescent="0.2">
      <c r="B2755"/>
      <c r="C2755"/>
      <c r="D2755"/>
      <c r="E2755"/>
      <c r="F2755"/>
      <c r="G2755"/>
      <c r="H2755"/>
    </row>
    <row r="2756" spans="2:8" x14ac:dyDescent="0.2">
      <c r="B2756"/>
      <c r="C2756"/>
      <c r="D2756"/>
      <c r="E2756"/>
      <c r="F2756"/>
      <c r="G2756"/>
      <c r="H2756"/>
    </row>
    <row r="2757" spans="2:8" x14ac:dyDescent="0.2">
      <c r="B2757"/>
      <c r="C2757"/>
      <c r="D2757"/>
      <c r="E2757"/>
      <c r="F2757"/>
      <c r="G2757"/>
      <c r="H2757"/>
    </row>
    <row r="2758" spans="2:8" x14ac:dyDescent="0.2">
      <c r="B2758"/>
      <c r="C2758"/>
      <c r="D2758"/>
      <c r="E2758"/>
      <c r="F2758"/>
      <c r="G2758"/>
      <c r="H2758"/>
    </row>
    <row r="2759" spans="2:8" x14ac:dyDescent="0.2">
      <c r="B2759"/>
      <c r="C2759"/>
      <c r="D2759"/>
      <c r="E2759"/>
      <c r="F2759"/>
      <c r="G2759"/>
      <c r="H2759"/>
    </row>
    <row r="2760" spans="2:8" x14ac:dyDescent="0.2">
      <c r="B2760"/>
      <c r="C2760"/>
      <c r="D2760"/>
      <c r="E2760"/>
      <c r="F2760"/>
      <c r="G2760"/>
      <c r="H2760"/>
    </row>
    <row r="2761" spans="2:8" x14ac:dyDescent="0.2">
      <c r="B2761"/>
      <c r="C2761"/>
      <c r="D2761"/>
      <c r="E2761"/>
      <c r="F2761"/>
      <c r="G2761"/>
      <c r="H2761"/>
    </row>
    <row r="2762" spans="2:8" x14ac:dyDescent="0.2">
      <c r="B2762"/>
      <c r="C2762"/>
      <c r="D2762"/>
      <c r="E2762"/>
      <c r="F2762"/>
      <c r="G2762"/>
      <c r="H2762"/>
    </row>
    <row r="2763" spans="2:8" x14ac:dyDescent="0.2">
      <c r="B2763"/>
      <c r="C2763"/>
      <c r="D2763"/>
      <c r="E2763"/>
      <c r="F2763"/>
      <c r="G2763"/>
      <c r="H2763"/>
    </row>
    <row r="2764" spans="2:8" x14ac:dyDescent="0.2">
      <c r="B2764"/>
      <c r="C2764"/>
      <c r="D2764"/>
      <c r="E2764"/>
      <c r="F2764"/>
      <c r="G2764"/>
      <c r="H2764"/>
    </row>
    <row r="2765" spans="2:8" x14ac:dyDescent="0.2">
      <c r="B2765"/>
      <c r="C2765"/>
      <c r="D2765"/>
      <c r="E2765"/>
      <c r="F2765"/>
      <c r="G2765"/>
      <c r="H2765"/>
    </row>
    <row r="2766" spans="2:8" x14ac:dyDescent="0.2">
      <c r="B2766"/>
      <c r="C2766"/>
      <c r="D2766"/>
      <c r="E2766"/>
      <c r="F2766"/>
      <c r="G2766"/>
      <c r="H2766"/>
    </row>
    <row r="2767" spans="2:8" x14ac:dyDescent="0.2">
      <c r="B2767"/>
      <c r="C2767"/>
      <c r="D2767"/>
      <c r="E2767"/>
      <c r="F2767"/>
      <c r="G2767"/>
      <c r="H2767"/>
    </row>
    <row r="2768" spans="2:8" x14ac:dyDescent="0.2">
      <c r="B2768"/>
      <c r="C2768"/>
      <c r="D2768"/>
      <c r="E2768"/>
      <c r="F2768"/>
      <c r="G2768"/>
      <c r="H2768"/>
    </row>
    <row r="2769" spans="2:8" x14ac:dyDescent="0.2">
      <c r="B2769"/>
      <c r="C2769"/>
      <c r="D2769"/>
      <c r="E2769"/>
      <c r="F2769"/>
      <c r="G2769"/>
      <c r="H2769"/>
    </row>
    <row r="2770" spans="2:8" x14ac:dyDescent="0.2">
      <c r="B2770"/>
      <c r="C2770"/>
      <c r="D2770"/>
      <c r="E2770"/>
      <c r="F2770"/>
      <c r="G2770"/>
      <c r="H2770"/>
    </row>
    <row r="2771" spans="2:8" x14ac:dyDescent="0.2">
      <c r="B2771"/>
      <c r="C2771"/>
      <c r="D2771"/>
      <c r="E2771"/>
      <c r="F2771"/>
      <c r="G2771"/>
      <c r="H2771"/>
    </row>
    <row r="2772" spans="2:8" x14ac:dyDescent="0.2">
      <c r="B2772"/>
      <c r="C2772"/>
      <c r="D2772"/>
      <c r="E2772"/>
      <c r="F2772"/>
      <c r="G2772"/>
      <c r="H2772"/>
    </row>
    <row r="2773" spans="2:8" x14ac:dyDescent="0.2">
      <c r="B2773"/>
      <c r="C2773"/>
      <c r="D2773"/>
      <c r="E2773"/>
      <c r="F2773"/>
      <c r="G2773"/>
      <c r="H2773"/>
    </row>
    <row r="2774" spans="2:8" x14ac:dyDescent="0.2">
      <c r="B2774"/>
      <c r="C2774"/>
      <c r="D2774"/>
      <c r="E2774"/>
      <c r="F2774"/>
      <c r="G2774"/>
      <c r="H2774"/>
    </row>
    <row r="2775" spans="2:8" x14ac:dyDescent="0.2">
      <c r="B2775"/>
      <c r="C2775"/>
      <c r="D2775"/>
      <c r="E2775"/>
      <c r="F2775"/>
      <c r="G2775"/>
      <c r="H2775"/>
    </row>
    <row r="2776" spans="2:8" x14ac:dyDescent="0.2">
      <c r="B2776"/>
      <c r="C2776"/>
      <c r="D2776"/>
      <c r="E2776"/>
      <c r="F2776"/>
      <c r="G2776"/>
      <c r="H2776"/>
    </row>
    <row r="2777" spans="2:8" x14ac:dyDescent="0.2">
      <c r="B2777"/>
      <c r="C2777"/>
      <c r="D2777"/>
      <c r="E2777"/>
      <c r="F2777"/>
      <c r="G2777"/>
      <c r="H2777"/>
    </row>
    <row r="2778" spans="2:8" x14ac:dyDescent="0.2">
      <c r="B2778"/>
      <c r="C2778"/>
      <c r="D2778"/>
      <c r="E2778"/>
      <c r="F2778"/>
      <c r="G2778"/>
      <c r="H2778"/>
    </row>
    <row r="2779" spans="2:8" x14ac:dyDescent="0.2">
      <c r="B2779"/>
      <c r="C2779"/>
      <c r="D2779"/>
      <c r="E2779"/>
      <c r="F2779"/>
      <c r="G2779"/>
      <c r="H2779"/>
    </row>
    <row r="2780" spans="2:8" x14ac:dyDescent="0.2">
      <c r="B2780"/>
      <c r="C2780"/>
      <c r="D2780"/>
      <c r="E2780"/>
      <c r="F2780"/>
      <c r="G2780"/>
      <c r="H2780"/>
    </row>
    <row r="2781" spans="2:8" x14ac:dyDescent="0.2">
      <c r="B2781"/>
      <c r="C2781"/>
      <c r="D2781"/>
      <c r="E2781"/>
      <c r="F2781"/>
      <c r="G2781"/>
      <c r="H2781"/>
    </row>
    <row r="2782" spans="2:8" x14ac:dyDescent="0.2">
      <c r="B2782"/>
      <c r="C2782"/>
      <c r="D2782"/>
      <c r="E2782"/>
      <c r="F2782"/>
      <c r="G2782"/>
      <c r="H2782"/>
    </row>
    <row r="2783" spans="2:8" x14ac:dyDescent="0.2">
      <c r="B2783"/>
      <c r="C2783"/>
      <c r="D2783"/>
      <c r="E2783"/>
      <c r="F2783"/>
      <c r="G2783"/>
      <c r="H2783"/>
    </row>
    <row r="2784" spans="2:8" x14ac:dyDescent="0.2">
      <c r="B2784"/>
      <c r="C2784"/>
      <c r="D2784"/>
      <c r="E2784"/>
      <c r="F2784"/>
      <c r="G2784"/>
      <c r="H2784"/>
    </row>
    <row r="2785" spans="2:8" x14ac:dyDescent="0.2">
      <c r="B2785"/>
      <c r="C2785"/>
      <c r="D2785"/>
      <c r="E2785"/>
      <c r="F2785"/>
      <c r="G2785"/>
      <c r="H2785"/>
    </row>
    <row r="2786" spans="2:8" x14ac:dyDescent="0.2">
      <c r="B2786"/>
      <c r="C2786"/>
      <c r="D2786"/>
      <c r="E2786"/>
      <c r="F2786"/>
      <c r="G2786"/>
      <c r="H2786"/>
    </row>
    <row r="2787" spans="2:8" x14ac:dyDescent="0.2">
      <c r="B2787"/>
      <c r="C2787"/>
      <c r="D2787"/>
      <c r="E2787"/>
      <c r="F2787"/>
      <c r="G2787"/>
      <c r="H2787"/>
    </row>
    <row r="2788" spans="2:8" x14ac:dyDescent="0.2">
      <c r="B2788"/>
      <c r="C2788"/>
      <c r="D2788"/>
      <c r="E2788"/>
      <c r="F2788"/>
      <c r="G2788"/>
      <c r="H2788"/>
    </row>
    <row r="2789" spans="2:8" x14ac:dyDescent="0.2">
      <c r="B2789"/>
      <c r="C2789"/>
      <c r="D2789"/>
      <c r="E2789"/>
      <c r="F2789"/>
      <c r="G2789"/>
      <c r="H2789"/>
    </row>
    <row r="2790" spans="2:8" x14ac:dyDescent="0.2">
      <c r="B2790"/>
      <c r="C2790"/>
      <c r="D2790"/>
      <c r="E2790"/>
      <c r="F2790"/>
      <c r="G2790"/>
      <c r="H2790"/>
    </row>
    <row r="2791" spans="2:8" x14ac:dyDescent="0.2">
      <c r="B2791"/>
      <c r="C2791"/>
      <c r="D2791"/>
      <c r="E2791"/>
      <c r="F2791"/>
      <c r="G2791"/>
      <c r="H2791"/>
    </row>
    <row r="2792" spans="2:8" x14ac:dyDescent="0.2">
      <c r="B2792"/>
      <c r="C2792"/>
      <c r="D2792"/>
      <c r="E2792"/>
      <c r="F2792"/>
      <c r="G2792"/>
      <c r="H2792"/>
    </row>
    <row r="2793" spans="2:8" x14ac:dyDescent="0.2">
      <c r="B2793"/>
      <c r="C2793"/>
      <c r="D2793"/>
      <c r="E2793"/>
      <c r="F2793"/>
      <c r="G2793"/>
      <c r="H2793"/>
    </row>
    <row r="2794" spans="2:8" x14ac:dyDescent="0.2">
      <c r="B2794"/>
      <c r="C2794"/>
      <c r="D2794"/>
      <c r="E2794"/>
      <c r="F2794"/>
      <c r="G2794"/>
      <c r="H2794"/>
    </row>
    <row r="2795" spans="2:8" x14ac:dyDescent="0.2">
      <c r="B2795"/>
      <c r="C2795"/>
      <c r="D2795"/>
      <c r="E2795"/>
      <c r="F2795"/>
      <c r="G2795"/>
      <c r="H2795"/>
    </row>
    <row r="2796" spans="2:8" x14ac:dyDescent="0.2">
      <c r="B2796"/>
      <c r="C2796"/>
      <c r="D2796"/>
      <c r="E2796"/>
      <c r="F2796"/>
      <c r="G2796"/>
      <c r="H2796"/>
    </row>
    <row r="2797" spans="2:8" x14ac:dyDescent="0.2">
      <c r="B2797"/>
      <c r="C2797"/>
      <c r="D2797"/>
      <c r="E2797"/>
      <c r="F2797"/>
      <c r="G2797"/>
      <c r="H2797"/>
    </row>
    <row r="2798" spans="2:8" x14ac:dyDescent="0.2">
      <c r="B2798"/>
      <c r="C2798"/>
      <c r="D2798"/>
      <c r="E2798"/>
      <c r="F2798"/>
      <c r="G2798"/>
      <c r="H2798"/>
    </row>
    <row r="2799" spans="2:8" x14ac:dyDescent="0.2">
      <c r="B2799"/>
      <c r="C2799"/>
      <c r="D2799"/>
      <c r="E2799"/>
      <c r="F2799"/>
      <c r="G2799"/>
      <c r="H2799"/>
    </row>
    <row r="2800" spans="2:8" x14ac:dyDescent="0.2">
      <c r="B2800"/>
      <c r="C2800"/>
      <c r="D2800"/>
      <c r="E2800"/>
      <c r="F2800"/>
      <c r="G2800"/>
      <c r="H2800"/>
    </row>
    <row r="2801" spans="2:8" x14ac:dyDescent="0.2">
      <c r="B2801"/>
      <c r="C2801"/>
      <c r="D2801"/>
      <c r="E2801"/>
      <c r="F2801"/>
      <c r="G2801"/>
      <c r="H2801"/>
    </row>
    <row r="2802" spans="2:8" x14ac:dyDescent="0.2">
      <c r="B2802"/>
      <c r="C2802"/>
      <c r="D2802"/>
      <c r="E2802"/>
      <c r="F2802"/>
      <c r="G2802"/>
      <c r="H2802"/>
    </row>
    <row r="2803" spans="2:8" x14ac:dyDescent="0.2">
      <c r="B2803"/>
      <c r="C2803"/>
      <c r="D2803"/>
      <c r="E2803"/>
      <c r="F2803"/>
      <c r="G2803"/>
      <c r="H2803"/>
    </row>
    <row r="2804" spans="2:8" x14ac:dyDescent="0.2">
      <c r="B2804"/>
      <c r="C2804"/>
      <c r="D2804"/>
      <c r="E2804"/>
      <c r="F2804"/>
      <c r="G2804"/>
      <c r="H2804"/>
    </row>
    <row r="2805" spans="2:8" x14ac:dyDescent="0.2">
      <c r="B2805"/>
      <c r="C2805"/>
      <c r="D2805"/>
      <c r="E2805"/>
      <c r="F2805"/>
      <c r="G2805"/>
      <c r="H2805"/>
    </row>
    <row r="2806" spans="2:8" x14ac:dyDescent="0.2">
      <c r="B2806"/>
      <c r="C2806"/>
      <c r="D2806"/>
      <c r="E2806"/>
      <c r="F2806"/>
      <c r="G2806"/>
      <c r="H2806"/>
    </row>
    <row r="2807" spans="2:8" x14ac:dyDescent="0.2">
      <c r="B2807"/>
      <c r="C2807"/>
      <c r="D2807"/>
      <c r="E2807"/>
      <c r="F2807"/>
      <c r="G2807"/>
      <c r="H2807"/>
    </row>
    <row r="2808" spans="2:8" x14ac:dyDescent="0.2">
      <c r="B2808"/>
      <c r="C2808"/>
      <c r="D2808"/>
      <c r="E2808"/>
      <c r="F2808"/>
      <c r="G2808"/>
      <c r="H2808"/>
    </row>
    <row r="2809" spans="2:8" x14ac:dyDescent="0.2">
      <c r="B2809"/>
      <c r="C2809"/>
      <c r="D2809"/>
      <c r="E2809"/>
      <c r="F2809"/>
      <c r="G2809"/>
      <c r="H2809"/>
    </row>
    <row r="2810" spans="2:8" x14ac:dyDescent="0.2">
      <c r="B2810"/>
      <c r="C2810"/>
      <c r="D2810"/>
      <c r="E2810"/>
      <c r="F2810"/>
      <c r="G2810"/>
      <c r="H2810"/>
    </row>
    <row r="2811" spans="2:8" x14ac:dyDescent="0.2">
      <c r="B2811"/>
      <c r="C2811"/>
      <c r="D2811"/>
      <c r="E2811"/>
      <c r="F2811"/>
      <c r="G2811"/>
      <c r="H2811"/>
    </row>
    <row r="2812" spans="2:8" x14ac:dyDescent="0.2">
      <c r="B2812"/>
      <c r="C2812"/>
      <c r="D2812"/>
      <c r="E2812"/>
      <c r="F2812"/>
      <c r="G2812"/>
      <c r="H2812"/>
    </row>
    <row r="2813" spans="2:8" x14ac:dyDescent="0.2">
      <c r="B2813"/>
      <c r="C2813"/>
      <c r="D2813"/>
      <c r="E2813"/>
      <c r="F2813"/>
      <c r="G2813"/>
      <c r="H2813"/>
    </row>
    <row r="2814" spans="2:8" x14ac:dyDescent="0.2">
      <c r="B2814"/>
      <c r="C2814"/>
      <c r="D2814"/>
      <c r="E2814"/>
      <c r="F2814"/>
      <c r="G2814"/>
      <c r="H2814"/>
    </row>
    <row r="2815" spans="2:8" x14ac:dyDescent="0.2">
      <c r="B2815"/>
      <c r="C2815"/>
      <c r="D2815"/>
      <c r="E2815"/>
      <c r="F2815"/>
      <c r="G2815"/>
      <c r="H2815"/>
    </row>
    <row r="2816" spans="2:8" x14ac:dyDescent="0.2">
      <c r="B2816"/>
      <c r="C2816"/>
      <c r="D2816"/>
      <c r="E2816"/>
      <c r="F2816"/>
      <c r="G2816"/>
      <c r="H2816"/>
    </row>
    <row r="2817" spans="2:8" x14ac:dyDescent="0.2">
      <c r="B2817"/>
      <c r="C2817"/>
      <c r="D2817"/>
      <c r="E2817"/>
      <c r="F2817"/>
      <c r="G2817"/>
      <c r="H2817"/>
    </row>
    <row r="2818" spans="2:8" x14ac:dyDescent="0.2">
      <c r="B2818"/>
      <c r="C2818"/>
      <c r="D2818"/>
      <c r="E2818"/>
      <c r="F2818"/>
      <c r="G2818"/>
      <c r="H2818"/>
    </row>
    <row r="2819" spans="2:8" x14ac:dyDescent="0.2">
      <c r="B2819"/>
      <c r="C2819"/>
      <c r="D2819"/>
      <c r="E2819"/>
      <c r="F2819"/>
      <c r="G2819"/>
      <c r="H2819"/>
    </row>
    <row r="2820" spans="2:8" x14ac:dyDescent="0.2">
      <c r="B2820"/>
      <c r="C2820"/>
      <c r="D2820"/>
      <c r="E2820"/>
      <c r="F2820"/>
      <c r="G2820"/>
      <c r="H2820"/>
    </row>
    <row r="2821" spans="2:8" x14ac:dyDescent="0.2">
      <c r="B2821"/>
      <c r="C2821"/>
      <c r="D2821"/>
      <c r="E2821"/>
      <c r="F2821"/>
      <c r="G2821"/>
      <c r="H2821"/>
    </row>
    <row r="2822" spans="2:8" x14ac:dyDescent="0.2">
      <c r="B2822"/>
      <c r="C2822"/>
      <c r="D2822"/>
      <c r="E2822"/>
      <c r="F2822"/>
      <c r="G2822"/>
      <c r="H2822"/>
    </row>
    <row r="2823" spans="2:8" x14ac:dyDescent="0.2">
      <c r="B2823"/>
      <c r="C2823"/>
      <c r="D2823"/>
      <c r="E2823"/>
      <c r="F2823"/>
      <c r="G2823"/>
      <c r="H2823"/>
    </row>
    <row r="2824" spans="2:8" x14ac:dyDescent="0.2">
      <c r="B2824"/>
      <c r="C2824"/>
      <c r="D2824"/>
      <c r="E2824"/>
      <c r="F2824"/>
      <c r="G2824"/>
      <c r="H2824"/>
    </row>
    <row r="2825" spans="2:8" x14ac:dyDescent="0.2">
      <c r="B2825"/>
      <c r="C2825"/>
      <c r="D2825"/>
      <c r="E2825"/>
      <c r="F2825"/>
      <c r="G2825"/>
      <c r="H2825"/>
    </row>
    <row r="2826" spans="2:8" x14ac:dyDescent="0.2">
      <c r="B2826"/>
      <c r="C2826"/>
      <c r="D2826"/>
      <c r="E2826"/>
      <c r="F2826"/>
      <c r="G2826"/>
      <c r="H2826"/>
    </row>
    <row r="2827" spans="2:8" x14ac:dyDescent="0.2">
      <c r="B2827"/>
      <c r="C2827"/>
      <c r="D2827"/>
      <c r="E2827"/>
      <c r="F2827"/>
      <c r="G2827"/>
      <c r="H2827"/>
    </row>
    <row r="2828" spans="2:8" x14ac:dyDescent="0.2">
      <c r="B2828"/>
      <c r="C2828"/>
      <c r="D2828"/>
      <c r="E2828"/>
      <c r="F2828"/>
      <c r="G2828"/>
      <c r="H2828"/>
    </row>
    <row r="2829" spans="2:8" x14ac:dyDescent="0.2">
      <c r="B2829"/>
      <c r="C2829"/>
      <c r="D2829"/>
      <c r="E2829"/>
      <c r="F2829"/>
      <c r="G2829"/>
      <c r="H2829"/>
    </row>
    <row r="2830" spans="2:8" x14ac:dyDescent="0.2">
      <c r="B2830"/>
      <c r="C2830"/>
      <c r="D2830"/>
      <c r="E2830"/>
      <c r="F2830"/>
      <c r="G2830"/>
      <c r="H2830"/>
    </row>
    <row r="2831" spans="2:8" x14ac:dyDescent="0.2">
      <c r="B2831"/>
      <c r="C2831"/>
      <c r="D2831"/>
      <c r="E2831"/>
      <c r="F2831"/>
      <c r="G2831"/>
      <c r="H2831"/>
    </row>
    <row r="2832" spans="2:8" x14ac:dyDescent="0.2">
      <c r="B2832"/>
      <c r="C2832"/>
      <c r="D2832"/>
      <c r="E2832"/>
      <c r="F2832"/>
      <c r="G2832"/>
      <c r="H2832"/>
    </row>
    <row r="2833" spans="2:8" x14ac:dyDescent="0.2">
      <c r="B2833"/>
      <c r="C2833"/>
      <c r="D2833"/>
      <c r="E2833"/>
      <c r="F2833"/>
      <c r="G2833"/>
      <c r="H2833"/>
    </row>
    <row r="2834" spans="2:8" x14ac:dyDescent="0.2">
      <c r="B2834"/>
      <c r="C2834"/>
      <c r="D2834"/>
      <c r="E2834"/>
      <c r="F2834"/>
      <c r="G2834"/>
      <c r="H2834"/>
    </row>
    <row r="2835" spans="2:8" x14ac:dyDescent="0.2">
      <c r="B2835"/>
      <c r="C2835"/>
      <c r="D2835"/>
      <c r="E2835"/>
      <c r="F2835"/>
      <c r="G2835"/>
      <c r="H2835"/>
    </row>
    <row r="2836" spans="2:8" x14ac:dyDescent="0.2">
      <c r="B2836"/>
      <c r="C2836"/>
      <c r="D2836"/>
      <c r="E2836"/>
      <c r="F2836"/>
      <c r="G2836"/>
      <c r="H2836"/>
    </row>
    <row r="2837" spans="2:8" x14ac:dyDescent="0.2">
      <c r="B2837"/>
      <c r="C2837"/>
      <c r="D2837"/>
      <c r="E2837"/>
      <c r="F2837"/>
      <c r="G2837"/>
      <c r="H2837"/>
    </row>
    <row r="2838" spans="2:8" x14ac:dyDescent="0.2">
      <c r="B2838"/>
      <c r="C2838"/>
      <c r="D2838"/>
      <c r="E2838"/>
      <c r="F2838"/>
      <c r="G2838"/>
      <c r="H2838"/>
    </row>
    <row r="2839" spans="2:8" x14ac:dyDescent="0.2">
      <c r="B2839"/>
      <c r="C2839"/>
      <c r="D2839"/>
      <c r="E2839"/>
      <c r="F2839"/>
      <c r="G2839"/>
      <c r="H2839"/>
    </row>
    <row r="2840" spans="2:8" x14ac:dyDescent="0.2">
      <c r="B2840"/>
      <c r="C2840"/>
      <c r="D2840"/>
      <c r="E2840"/>
      <c r="F2840"/>
      <c r="G2840"/>
      <c r="H2840"/>
    </row>
    <row r="2841" spans="2:8" x14ac:dyDescent="0.2">
      <c r="B2841"/>
      <c r="C2841"/>
      <c r="D2841"/>
      <c r="E2841"/>
      <c r="F2841"/>
      <c r="G2841"/>
      <c r="H2841"/>
    </row>
    <row r="2842" spans="2:8" x14ac:dyDescent="0.2">
      <c r="B2842"/>
      <c r="C2842"/>
      <c r="D2842"/>
      <c r="E2842"/>
      <c r="F2842"/>
      <c r="G2842"/>
      <c r="H2842"/>
    </row>
    <row r="2843" spans="2:8" x14ac:dyDescent="0.2">
      <c r="B2843"/>
      <c r="C2843"/>
      <c r="D2843"/>
      <c r="E2843"/>
      <c r="F2843"/>
      <c r="G2843"/>
      <c r="H2843"/>
    </row>
    <row r="2844" spans="2:8" x14ac:dyDescent="0.2">
      <c r="B2844"/>
      <c r="C2844"/>
      <c r="D2844"/>
      <c r="E2844"/>
      <c r="F2844"/>
      <c r="G2844"/>
      <c r="H2844"/>
    </row>
    <row r="2845" spans="2:8" x14ac:dyDescent="0.2">
      <c r="B2845"/>
      <c r="C2845"/>
      <c r="D2845"/>
      <c r="E2845"/>
      <c r="F2845"/>
      <c r="G2845"/>
      <c r="H2845"/>
    </row>
    <row r="2846" spans="2:8" x14ac:dyDescent="0.2">
      <c r="B2846"/>
      <c r="C2846"/>
      <c r="D2846"/>
      <c r="E2846"/>
      <c r="F2846"/>
      <c r="G2846"/>
      <c r="H2846"/>
    </row>
    <row r="2847" spans="2:8" x14ac:dyDescent="0.2">
      <c r="B2847"/>
      <c r="C2847"/>
      <c r="D2847"/>
      <c r="E2847"/>
      <c r="F2847"/>
      <c r="G2847"/>
      <c r="H2847"/>
    </row>
    <row r="2848" spans="2:8" x14ac:dyDescent="0.2">
      <c r="B2848"/>
      <c r="C2848"/>
      <c r="D2848"/>
      <c r="E2848"/>
      <c r="F2848"/>
      <c r="G2848"/>
      <c r="H2848"/>
    </row>
    <row r="2849" spans="2:8" x14ac:dyDescent="0.2">
      <c r="B2849"/>
      <c r="C2849"/>
      <c r="D2849"/>
      <c r="E2849"/>
      <c r="F2849"/>
      <c r="G2849"/>
      <c r="H2849"/>
    </row>
    <row r="2850" spans="2:8" x14ac:dyDescent="0.2">
      <c r="B2850"/>
      <c r="C2850"/>
      <c r="D2850"/>
      <c r="E2850"/>
      <c r="F2850"/>
      <c r="G2850"/>
      <c r="H2850"/>
    </row>
    <row r="2851" spans="2:8" x14ac:dyDescent="0.2">
      <c r="B2851"/>
      <c r="C2851"/>
      <c r="D2851"/>
      <c r="E2851"/>
      <c r="F2851"/>
      <c r="G2851"/>
      <c r="H2851"/>
    </row>
    <row r="2852" spans="2:8" x14ac:dyDescent="0.2">
      <c r="B2852"/>
      <c r="C2852"/>
      <c r="D2852"/>
      <c r="E2852"/>
      <c r="F2852"/>
      <c r="G2852"/>
      <c r="H2852"/>
    </row>
    <row r="2853" spans="2:8" x14ac:dyDescent="0.2">
      <c r="B2853"/>
      <c r="C2853"/>
      <c r="D2853"/>
      <c r="E2853"/>
      <c r="F2853"/>
      <c r="G2853"/>
      <c r="H2853"/>
    </row>
    <row r="2854" spans="2:8" x14ac:dyDescent="0.2">
      <c r="B2854"/>
      <c r="C2854"/>
      <c r="D2854"/>
      <c r="E2854"/>
      <c r="F2854"/>
      <c r="G2854"/>
      <c r="H2854"/>
    </row>
    <row r="2855" spans="2:8" x14ac:dyDescent="0.2">
      <c r="B2855"/>
      <c r="C2855"/>
      <c r="D2855"/>
      <c r="E2855"/>
      <c r="F2855"/>
      <c r="G2855"/>
      <c r="H2855"/>
    </row>
    <row r="2856" spans="2:8" x14ac:dyDescent="0.2">
      <c r="B2856"/>
      <c r="C2856"/>
      <c r="D2856"/>
      <c r="E2856"/>
      <c r="F2856"/>
      <c r="G2856"/>
      <c r="H2856"/>
    </row>
    <row r="2857" spans="2:8" x14ac:dyDescent="0.2">
      <c r="B2857"/>
      <c r="C2857"/>
      <c r="D2857"/>
      <c r="E2857"/>
      <c r="F2857"/>
      <c r="G2857"/>
      <c r="H2857"/>
    </row>
    <row r="2858" spans="2:8" x14ac:dyDescent="0.2">
      <c r="B2858"/>
      <c r="C2858"/>
      <c r="D2858"/>
      <c r="E2858"/>
      <c r="F2858"/>
      <c r="G2858"/>
      <c r="H2858"/>
    </row>
    <row r="2859" spans="2:8" x14ac:dyDescent="0.2">
      <c r="B2859"/>
      <c r="C2859"/>
      <c r="D2859"/>
      <c r="E2859"/>
      <c r="F2859"/>
      <c r="G2859"/>
      <c r="H2859"/>
    </row>
    <row r="2860" spans="2:8" x14ac:dyDescent="0.2">
      <c r="B2860"/>
      <c r="C2860"/>
      <c r="D2860"/>
      <c r="E2860"/>
      <c r="F2860"/>
      <c r="G2860"/>
      <c r="H2860"/>
    </row>
    <row r="2861" spans="2:8" x14ac:dyDescent="0.2">
      <c r="B2861"/>
      <c r="C2861"/>
      <c r="D2861"/>
      <c r="E2861"/>
      <c r="F2861"/>
      <c r="G2861"/>
      <c r="H2861"/>
    </row>
    <row r="2862" spans="2:8" x14ac:dyDescent="0.2">
      <c r="B2862"/>
      <c r="C2862"/>
      <c r="D2862"/>
      <c r="E2862"/>
      <c r="F2862"/>
      <c r="G2862"/>
      <c r="H2862"/>
    </row>
    <row r="2863" spans="2:8" x14ac:dyDescent="0.2">
      <c r="B2863"/>
      <c r="C2863"/>
      <c r="D2863"/>
      <c r="E2863"/>
      <c r="F2863"/>
      <c r="G2863"/>
      <c r="H2863"/>
    </row>
    <row r="2864" spans="2:8" x14ac:dyDescent="0.2">
      <c r="B2864"/>
      <c r="C2864"/>
      <c r="D2864"/>
      <c r="E2864"/>
      <c r="F2864"/>
      <c r="G2864"/>
      <c r="H2864"/>
    </row>
    <row r="2865" spans="2:8" x14ac:dyDescent="0.2">
      <c r="B2865"/>
      <c r="C2865"/>
      <c r="D2865"/>
      <c r="E2865"/>
      <c r="F2865"/>
      <c r="G2865"/>
      <c r="H2865"/>
    </row>
    <row r="2866" spans="2:8" x14ac:dyDescent="0.2">
      <c r="B2866"/>
      <c r="C2866"/>
      <c r="D2866"/>
      <c r="E2866"/>
      <c r="F2866"/>
      <c r="G2866"/>
      <c r="H2866"/>
    </row>
    <row r="2867" spans="2:8" x14ac:dyDescent="0.2">
      <c r="B2867"/>
      <c r="C2867"/>
      <c r="D2867"/>
      <c r="E2867"/>
      <c r="F2867"/>
      <c r="G2867"/>
      <c r="H2867"/>
    </row>
    <row r="2868" spans="2:8" x14ac:dyDescent="0.2">
      <c r="B2868"/>
      <c r="C2868"/>
      <c r="D2868"/>
      <c r="E2868"/>
      <c r="F2868"/>
      <c r="G2868"/>
      <c r="H2868"/>
    </row>
    <row r="2869" spans="2:8" x14ac:dyDescent="0.2">
      <c r="B2869"/>
      <c r="C2869"/>
      <c r="D2869"/>
      <c r="E2869"/>
      <c r="F2869"/>
      <c r="G2869"/>
      <c r="H2869"/>
    </row>
    <row r="2870" spans="2:8" x14ac:dyDescent="0.2">
      <c r="B2870"/>
      <c r="C2870"/>
      <c r="D2870"/>
      <c r="E2870"/>
      <c r="F2870"/>
      <c r="G2870"/>
      <c r="H2870"/>
    </row>
    <row r="2871" spans="2:8" x14ac:dyDescent="0.2">
      <c r="B2871"/>
      <c r="C2871"/>
      <c r="D2871"/>
      <c r="E2871"/>
      <c r="F2871"/>
      <c r="G2871"/>
      <c r="H2871"/>
    </row>
    <row r="2872" spans="2:8" x14ac:dyDescent="0.2">
      <c r="B2872"/>
      <c r="C2872"/>
      <c r="D2872"/>
      <c r="E2872"/>
      <c r="F2872"/>
      <c r="G2872"/>
      <c r="H2872"/>
    </row>
    <row r="2873" spans="2:8" x14ac:dyDescent="0.2">
      <c r="B2873"/>
      <c r="C2873"/>
      <c r="D2873"/>
      <c r="E2873"/>
      <c r="F2873"/>
      <c r="G2873"/>
      <c r="H2873"/>
    </row>
    <row r="2874" spans="2:8" x14ac:dyDescent="0.2">
      <c r="B2874"/>
      <c r="C2874"/>
      <c r="D2874"/>
      <c r="E2874"/>
      <c r="F2874"/>
      <c r="G2874"/>
      <c r="H2874"/>
    </row>
    <row r="2875" spans="2:8" x14ac:dyDescent="0.2">
      <c r="B2875"/>
      <c r="C2875"/>
      <c r="D2875"/>
      <c r="E2875"/>
      <c r="F2875"/>
      <c r="G2875"/>
      <c r="H2875"/>
    </row>
    <row r="2876" spans="2:8" x14ac:dyDescent="0.2">
      <c r="B2876"/>
      <c r="C2876"/>
      <c r="D2876"/>
      <c r="E2876"/>
      <c r="F2876"/>
      <c r="G2876"/>
      <c r="H2876"/>
    </row>
    <row r="2877" spans="2:8" x14ac:dyDescent="0.2">
      <c r="B2877"/>
      <c r="C2877"/>
      <c r="D2877"/>
      <c r="E2877"/>
      <c r="F2877"/>
      <c r="G2877"/>
      <c r="H2877"/>
    </row>
    <row r="2878" spans="2:8" x14ac:dyDescent="0.2">
      <c r="B2878"/>
      <c r="C2878"/>
      <c r="D2878"/>
      <c r="E2878"/>
      <c r="F2878"/>
      <c r="G2878"/>
      <c r="H2878"/>
    </row>
    <row r="2879" spans="2:8" x14ac:dyDescent="0.2">
      <c r="B2879"/>
      <c r="C2879"/>
      <c r="D2879"/>
      <c r="E2879"/>
      <c r="F2879"/>
      <c r="G2879"/>
      <c r="H2879"/>
    </row>
    <row r="2880" spans="2:8" x14ac:dyDescent="0.2">
      <c r="B2880"/>
      <c r="C2880"/>
      <c r="D2880"/>
      <c r="E2880"/>
      <c r="F2880"/>
      <c r="G2880"/>
      <c r="H2880"/>
    </row>
    <row r="2881" spans="2:8" x14ac:dyDescent="0.2">
      <c r="B2881"/>
      <c r="C2881"/>
      <c r="D2881"/>
      <c r="E2881"/>
      <c r="F2881"/>
      <c r="G2881"/>
      <c r="H2881"/>
    </row>
    <row r="2882" spans="2:8" x14ac:dyDescent="0.2">
      <c r="B2882"/>
      <c r="C2882"/>
      <c r="D2882"/>
      <c r="E2882"/>
      <c r="F2882"/>
      <c r="G2882"/>
      <c r="H2882"/>
    </row>
    <row r="2883" spans="2:8" x14ac:dyDescent="0.2">
      <c r="B2883"/>
      <c r="C2883"/>
      <c r="D2883"/>
      <c r="E2883"/>
      <c r="F2883"/>
      <c r="G2883"/>
      <c r="H2883"/>
    </row>
    <row r="2884" spans="2:8" x14ac:dyDescent="0.2">
      <c r="B2884"/>
      <c r="C2884"/>
      <c r="D2884"/>
      <c r="E2884"/>
      <c r="F2884"/>
      <c r="G2884"/>
      <c r="H2884"/>
    </row>
    <row r="2885" spans="2:8" x14ac:dyDescent="0.2">
      <c r="B2885"/>
      <c r="C2885"/>
      <c r="D2885"/>
      <c r="E2885"/>
      <c r="F2885"/>
      <c r="G2885"/>
      <c r="H2885"/>
    </row>
    <row r="2886" spans="2:8" x14ac:dyDescent="0.2">
      <c r="B2886"/>
      <c r="C2886"/>
      <c r="D2886"/>
      <c r="E2886"/>
      <c r="F2886"/>
      <c r="G2886"/>
      <c r="H2886"/>
    </row>
    <row r="2887" spans="2:8" x14ac:dyDescent="0.2">
      <c r="B2887"/>
      <c r="C2887"/>
      <c r="D2887"/>
      <c r="E2887"/>
      <c r="F2887"/>
      <c r="G2887"/>
      <c r="H2887"/>
    </row>
    <row r="2888" spans="2:8" x14ac:dyDescent="0.2">
      <c r="B2888"/>
      <c r="C2888"/>
      <c r="D2888"/>
      <c r="E2888"/>
      <c r="F2888"/>
      <c r="G2888"/>
      <c r="H2888"/>
    </row>
    <row r="2889" spans="2:8" x14ac:dyDescent="0.2">
      <c r="B2889"/>
      <c r="C2889"/>
      <c r="D2889"/>
      <c r="E2889"/>
      <c r="F2889"/>
      <c r="G2889"/>
      <c r="H2889"/>
    </row>
    <row r="2890" spans="2:8" x14ac:dyDescent="0.2">
      <c r="B2890"/>
      <c r="C2890"/>
      <c r="D2890"/>
      <c r="E2890"/>
      <c r="F2890"/>
      <c r="G2890"/>
      <c r="H2890"/>
    </row>
    <row r="2891" spans="2:8" x14ac:dyDescent="0.2">
      <c r="B2891"/>
      <c r="C2891"/>
      <c r="D2891"/>
      <c r="E2891"/>
      <c r="F2891"/>
      <c r="G2891"/>
      <c r="H2891"/>
    </row>
    <row r="2892" spans="2:8" x14ac:dyDescent="0.2">
      <c r="B2892"/>
      <c r="C2892"/>
      <c r="D2892"/>
      <c r="E2892"/>
      <c r="F2892"/>
      <c r="G2892"/>
      <c r="H2892"/>
    </row>
    <row r="2893" spans="2:8" x14ac:dyDescent="0.2">
      <c r="B2893"/>
      <c r="C2893"/>
      <c r="D2893"/>
      <c r="E2893"/>
      <c r="F2893"/>
      <c r="G2893"/>
      <c r="H2893"/>
    </row>
    <row r="2894" spans="2:8" x14ac:dyDescent="0.2">
      <c r="B2894"/>
      <c r="C2894"/>
      <c r="D2894"/>
      <c r="E2894"/>
      <c r="F2894"/>
      <c r="G2894"/>
      <c r="H2894"/>
    </row>
    <row r="2895" spans="2:8" x14ac:dyDescent="0.2">
      <c r="B2895"/>
      <c r="C2895"/>
      <c r="D2895"/>
      <c r="E2895"/>
      <c r="F2895"/>
      <c r="G2895"/>
      <c r="H2895"/>
    </row>
    <row r="2896" spans="2:8" x14ac:dyDescent="0.2">
      <c r="B2896"/>
      <c r="C2896"/>
      <c r="D2896"/>
      <c r="E2896"/>
      <c r="F2896"/>
      <c r="G2896"/>
      <c r="H2896"/>
    </row>
    <row r="2897" spans="2:8" x14ac:dyDescent="0.2">
      <c r="B2897"/>
      <c r="C2897"/>
      <c r="D2897"/>
      <c r="E2897"/>
      <c r="F2897"/>
      <c r="G2897"/>
      <c r="H2897"/>
    </row>
    <row r="2898" spans="2:8" x14ac:dyDescent="0.2">
      <c r="B2898"/>
      <c r="C2898"/>
      <c r="D2898"/>
      <c r="E2898"/>
      <c r="F2898"/>
      <c r="G2898"/>
      <c r="H2898"/>
    </row>
    <row r="2899" spans="2:8" x14ac:dyDescent="0.2">
      <c r="B2899"/>
      <c r="C2899"/>
      <c r="D2899"/>
      <c r="E2899"/>
      <c r="F2899"/>
      <c r="G2899"/>
      <c r="H2899"/>
    </row>
    <row r="2900" spans="2:8" x14ac:dyDescent="0.2">
      <c r="B2900"/>
      <c r="C2900"/>
      <c r="D2900"/>
      <c r="E2900"/>
      <c r="F2900"/>
      <c r="G2900"/>
      <c r="H2900"/>
    </row>
    <row r="2901" spans="2:8" x14ac:dyDescent="0.2">
      <c r="B2901"/>
      <c r="C2901"/>
      <c r="D2901"/>
      <c r="E2901"/>
      <c r="F2901"/>
      <c r="G2901"/>
      <c r="H2901"/>
    </row>
    <row r="2902" spans="2:8" x14ac:dyDescent="0.2">
      <c r="B2902"/>
      <c r="C2902"/>
      <c r="D2902"/>
      <c r="E2902"/>
      <c r="F2902"/>
      <c r="G2902"/>
      <c r="H2902"/>
    </row>
    <row r="2903" spans="2:8" x14ac:dyDescent="0.2">
      <c r="B2903"/>
      <c r="C2903"/>
      <c r="D2903"/>
      <c r="E2903"/>
      <c r="F2903"/>
      <c r="G2903"/>
      <c r="H2903"/>
    </row>
    <row r="2904" spans="2:8" x14ac:dyDescent="0.2">
      <c r="B2904"/>
      <c r="C2904"/>
      <c r="D2904"/>
      <c r="E2904"/>
      <c r="F2904"/>
      <c r="G2904"/>
      <c r="H2904"/>
    </row>
    <row r="2905" spans="2:8" x14ac:dyDescent="0.2">
      <c r="B2905"/>
      <c r="C2905"/>
      <c r="D2905"/>
      <c r="E2905"/>
      <c r="F2905"/>
      <c r="G2905"/>
      <c r="H2905"/>
    </row>
    <row r="2906" spans="2:8" x14ac:dyDescent="0.2">
      <c r="B2906"/>
      <c r="C2906"/>
      <c r="D2906"/>
      <c r="E2906"/>
      <c r="F2906"/>
      <c r="G2906"/>
      <c r="H2906"/>
    </row>
    <row r="2907" spans="2:8" x14ac:dyDescent="0.2">
      <c r="B2907"/>
      <c r="C2907"/>
      <c r="D2907"/>
      <c r="E2907"/>
      <c r="F2907"/>
      <c r="G2907"/>
      <c r="H2907"/>
    </row>
    <row r="2908" spans="2:8" x14ac:dyDescent="0.2">
      <c r="B2908"/>
      <c r="C2908"/>
      <c r="D2908"/>
      <c r="E2908"/>
      <c r="F2908"/>
      <c r="G2908"/>
      <c r="H2908"/>
    </row>
    <row r="2909" spans="2:8" x14ac:dyDescent="0.2">
      <c r="B2909"/>
      <c r="C2909"/>
      <c r="D2909"/>
      <c r="E2909"/>
      <c r="F2909"/>
      <c r="G2909"/>
      <c r="H2909"/>
    </row>
    <row r="2910" spans="2:8" x14ac:dyDescent="0.2">
      <c r="B2910"/>
      <c r="C2910"/>
      <c r="D2910"/>
      <c r="E2910"/>
      <c r="F2910"/>
      <c r="G2910"/>
      <c r="H2910"/>
    </row>
    <row r="2911" spans="2:8" x14ac:dyDescent="0.2">
      <c r="B2911"/>
      <c r="C2911"/>
      <c r="D2911"/>
      <c r="E2911"/>
      <c r="F2911"/>
      <c r="G2911"/>
      <c r="H2911"/>
    </row>
    <row r="2912" spans="2:8" x14ac:dyDescent="0.2">
      <c r="B2912"/>
      <c r="C2912"/>
      <c r="D2912"/>
      <c r="E2912"/>
      <c r="F2912"/>
      <c r="G2912"/>
      <c r="H2912"/>
    </row>
    <row r="2913" spans="2:8" x14ac:dyDescent="0.2">
      <c r="B2913"/>
      <c r="C2913"/>
      <c r="D2913"/>
      <c r="E2913"/>
      <c r="F2913"/>
      <c r="G2913"/>
      <c r="H2913"/>
    </row>
    <row r="2914" spans="2:8" x14ac:dyDescent="0.2">
      <c r="B2914"/>
      <c r="C2914"/>
      <c r="D2914"/>
      <c r="E2914"/>
      <c r="F2914"/>
      <c r="G2914"/>
      <c r="H2914"/>
    </row>
    <row r="2915" spans="2:8" x14ac:dyDescent="0.2">
      <c r="B2915"/>
      <c r="C2915"/>
      <c r="D2915"/>
      <c r="E2915"/>
      <c r="F2915"/>
      <c r="G2915"/>
      <c r="H2915"/>
    </row>
    <row r="2916" spans="2:8" x14ac:dyDescent="0.2">
      <c r="B2916"/>
      <c r="C2916"/>
      <c r="D2916"/>
      <c r="E2916"/>
      <c r="F2916"/>
      <c r="G2916"/>
      <c r="H2916"/>
    </row>
    <row r="2917" spans="2:8" x14ac:dyDescent="0.2">
      <c r="B2917"/>
      <c r="C2917"/>
      <c r="D2917"/>
      <c r="E2917"/>
      <c r="F2917"/>
      <c r="G2917"/>
      <c r="H2917"/>
    </row>
    <row r="2918" spans="2:8" x14ac:dyDescent="0.2">
      <c r="B2918"/>
      <c r="C2918"/>
      <c r="D2918"/>
      <c r="E2918"/>
      <c r="F2918"/>
      <c r="G2918"/>
      <c r="H2918"/>
    </row>
    <row r="2919" spans="2:8" x14ac:dyDescent="0.2">
      <c r="B2919"/>
      <c r="C2919"/>
      <c r="D2919"/>
      <c r="E2919"/>
      <c r="F2919"/>
      <c r="G2919"/>
      <c r="H2919"/>
    </row>
    <row r="2920" spans="2:8" x14ac:dyDescent="0.2">
      <c r="B2920"/>
      <c r="C2920"/>
      <c r="D2920"/>
      <c r="E2920"/>
      <c r="F2920"/>
      <c r="G2920"/>
      <c r="H2920"/>
    </row>
    <row r="2921" spans="2:8" x14ac:dyDescent="0.2">
      <c r="B2921"/>
      <c r="C2921"/>
      <c r="D2921"/>
      <c r="E2921"/>
      <c r="F2921"/>
      <c r="G2921"/>
      <c r="H2921"/>
    </row>
    <row r="2922" spans="2:8" x14ac:dyDescent="0.2">
      <c r="B2922"/>
      <c r="C2922"/>
      <c r="D2922"/>
      <c r="E2922"/>
      <c r="F2922"/>
      <c r="G2922"/>
      <c r="H2922"/>
    </row>
    <row r="2923" spans="2:8" x14ac:dyDescent="0.2">
      <c r="B2923"/>
      <c r="C2923"/>
      <c r="D2923"/>
      <c r="E2923"/>
      <c r="F2923"/>
      <c r="G2923"/>
      <c r="H2923"/>
    </row>
    <row r="2924" spans="2:8" x14ac:dyDescent="0.2">
      <c r="B2924"/>
      <c r="C2924"/>
      <c r="D2924"/>
      <c r="E2924"/>
      <c r="F2924"/>
      <c r="G2924"/>
      <c r="H2924"/>
    </row>
    <row r="2925" spans="2:8" x14ac:dyDescent="0.2">
      <c r="B2925"/>
      <c r="C2925"/>
      <c r="D2925"/>
      <c r="E2925"/>
      <c r="F2925"/>
      <c r="G2925"/>
      <c r="H2925"/>
    </row>
    <row r="2926" spans="2:8" x14ac:dyDescent="0.2">
      <c r="B2926"/>
      <c r="C2926"/>
      <c r="D2926"/>
      <c r="E2926"/>
      <c r="F2926"/>
      <c r="G2926"/>
      <c r="H2926"/>
    </row>
    <row r="2927" spans="2:8" x14ac:dyDescent="0.2">
      <c r="B2927"/>
      <c r="C2927"/>
      <c r="D2927"/>
      <c r="E2927"/>
      <c r="F2927"/>
      <c r="G2927"/>
      <c r="H2927"/>
    </row>
    <row r="2928" spans="2:8" x14ac:dyDescent="0.2">
      <c r="B2928"/>
      <c r="C2928"/>
      <c r="D2928"/>
      <c r="E2928"/>
      <c r="F2928"/>
      <c r="G2928"/>
      <c r="H2928"/>
    </row>
    <row r="2929" spans="2:8" x14ac:dyDescent="0.2">
      <c r="B2929"/>
      <c r="C2929"/>
      <c r="D2929"/>
      <c r="E2929"/>
      <c r="F2929"/>
      <c r="G2929"/>
      <c r="H2929"/>
    </row>
    <row r="2930" spans="2:8" x14ac:dyDescent="0.2">
      <c r="B2930"/>
      <c r="C2930"/>
      <c r="D2930"/>
      <c r="E2930"/>
      <c r="F2930"/>
      <c r="G2930"/>
      <c r="H2930"/>
    </row>
    <row r="2931" spans="2:8" x14ac:dyDescent="0.2">
      <c r="B2931"/>
      <c r="C2931"/>
      <c r="D2931"/>
      <c r="E2931"/>
      <c r="F2931"/>
      <c r="G2931"/>
      <c r="H2931"/>
    </row>
    <row r="2932" spans="2:8" x14ac:dyDescent="0.2">
      <c r="B2932"/>
      <c r="C2932"/>
      <c r="D2932"/>
      <c r="E2932"/>
      <c r="F2932"/>
      <c r="G2932"/>
      <c r="H2932"/>
    </row>
    <row r="2933" spans="2:8" x14ac:dyDescent="0.2">
      <c r="B2933"/>
      <c r="C2933"/>
      <c r="D2933"/>
      <c r="E2933"/>
      <c r="F2933"/>
      <c r="G2933"/>
      <c r="H2933"/>
    </row>
    <row r="2934" spans="2:8" x14ac:dyDescent="0.2">
      <c r="B2934"/>
      <c r="C2934"/>
      <c r="D2934"/>
      <c r="E2934"/>
      <c r="F2934"/>
      <c r="G2934"/>
      <c r="H2934"/>
    </row>
    <row r="2935" spans="2:8" x14ac:dyDescent="0.2">
      <c r="B2935"/>
      <c r="C2935"/>
      <c r="D2935"/>
      <c r="E2935"/>
      <c r="F2935"/>
      <c r="G2935"/>
      <c r="H2935"/>
    </row>
    <row r="2936" spans="2:8" x14ac:dyDescent="0.2">
      <c r="B2936"/>
      <c r="C2936"/>
      <c r="D2936"/>
      <c r="E2936"/>
      <c r="F2936"/>
      <c r="G2936"/>
      <c r="H2936"/>
    </row>
    <row r="2937" spans="2:8" x14ac:dyDescent="0.2">
      <c r="B2937"/>
      <c r="C2937"/>
      <c r="D2937"/>
      <c r="E2937"/>
      <c r="F2937"/>
      <c r="G2937"/>
      <c r="H2937"/>
    </row>
    <row r="2938" spans="2:8" x14ac:dyDescent="0.2">
      <c r="B2938"/>
      <c r="C2938"/>
      <c r="D2938"/>
      <c r="E2938"/>
      <c r="F2938"/>
      <c r="G2938"/>
      <c r="H2938"/>
    </row>
    <row r="2939" spans="2:8" x14ac:dyDescent="0.2">
      <c r="B2939"/>
      <c r="C2939"/>
      <c r="D2939"/>
      <c r="E2939"/>
      <c r="F2939"/>
      <c r="G2939"/>
      <c r="H2939"/>
    </row>
    <row r="2940" spans="2:8" x14ac:dyDescent="0.2">
      <c r="B2940"/>
      <c r="C2940"/>
      <c r="D2940"/>
      <c r="E2940"/>
      <c r="F2940"/>
      <c r="G2940"/>
      <c r="H2940"/>
    </row>
    <row r="2941" spans="2:8" x14ac:dyDescent="0.2">
      <c r="B2941"/>
      <c r="C2941"/>
      <c r="D2941"/>
      <c r="E2941"/>
      <c r="F2941"/>
      <c r="G2941"/>
      <c r="H2941"/>
    </row>
    <row r="2942" spans="2:8" x14ac:dyDescent="0.2">
      <c r="B2942"/>
      <c r="C2942"/>
      <c r="D2942"/>
      <c r="E2942"/>
      <c r="F2942"/>
      <c r="G2942"/>
      <c r="H2942"/>
    </row>
    <row r="2943" spans="2:8" x14ac:dyDescent="0.2">
      <c r="B2943"/>
      <c r="C2943"/>
      <c r="D2943"/>
      <c r="E2943"/>
      <c r="F2943"/>
      <c r="G2943"/>
      <c r="H2943"/>
    </row>
    <row r="2944" spans="2:8" x14ac:dyDescent="0.2">
      <c r="B2944"/>
      <c r="C2944"/>
      <c r="D2944"/>
      <c r="E2944"/>
      <c r="F2944"/>
      <c r="G2944"/>
      <c r="H2944"/>
    </row>
    <row r="2945" spans="2:8" x14ac:dyDescent="0.2">
      <c r="B2945"/>
      <c r="C2945"/>
      <c r="D2945"/>
      <c r="E2945"/>
      <c r="F2945"/>
      <c r="G2945"/>
      <c r="H2945"/>
    </row>
    <row r="2946" spans="2:8" x14ac:dyDescent="0.2">
      <c r="B2946"/>
      <c r="C2946"/>
      <c r="D2946"/>
      <c r="E2946"/>
      <c r="F2946"/>
      <c r="G2946"/>
      <c r="H2946"/>
    </row>
    <row r="2947" spans="2:8" x14ac:dyDescent="0.2">
      <c r="B2947"/>
      <c r="C2947"/>
      <c r="D2947"/>
      <c r="E2947"/>
      <c r="F2947"/>
      <c r="G2947"/>
      <c r="H2947"/>
    </row>
    <row r="2948" spans="2:8" x14ac:dyDescent="0.2">
      <c r="B2948"/>
      <c r="C2948"/>
      <c r="D2948"/>
      <c r="E2948"/>
      <c r="F2948"/>
      <c r="G2948"/>
      <c r="H2948"/>
    </row>
    <row r="2949" spans="2:8" x14ac:dyDescent="0.2">
      <c r="B2949"/>
      <c r="C2949"/>
      <c r="D2949"/>
      <c r="E2949"/>
      <c r="F2949"/>
      <c r="G2949"/>
      <c r="H2949"/>
    </row>
    <row r="2950" spans="2:8" x14ac:dyDescent="0.2">
      <c r="B2950"/>
      <c r="C2950"/>
      <c r="D2950"/>
      <c r="E2950"/>
      <c r="F2950"/>
      <c r="G2950"/>
      <c r="H2950"/>
    </row>
    <row r="2951" spans="2:8" x14ac:dyDescent="0.2">
      <c r="B2951"/>
      <c r="C2951"/>
      <c r="D2951"/>
      <c r="E2951"/>
      <c r="F2951"/>
      <c r="G2951"/>
      <c r="H2951"/>
    </row>
    <row r="2952" spans="2:8" x14ac:dyDescent="0.2">
      <c r="B2952"/>
      <c r="C2952"/>
      <c r="D2952"/>
      <c r="E2952"/>
      <c r="F2952"/>
      <c r="G2952"/>
      <c r="H2952"/>
    </row>
    <row r="2953" spans="2:8" x14ac:dyDescent="0.2">
      <c r="B2953"/>
      <c r="C2953"/>
      <c r="D2953"/>
      <c r="E2953"/>
      <c r="F2953"/>
      <c r="G2953"/>
      <c r="H2953"/>
    </row>
    <row r="2954" spans="2:8" x14ac:dyDescent="0.2">
      <c r="B2954"/>
      <c r="C2954"/>
      <c r="D2954"/>
      <c r="E2954"/>
      <c r="F2954"/>
      <c r="G2954"/>
      <c r="H2954"/>
    </row>
    <row r="2955" spans="2:8" x14ac:dyDescent="0.2">
      <c r="B2955"/>
      <c r="C2955"/>
      <c r="D2955"/>
      <c r="E2955"/>
      <c r="F2955"/>
      <c r="G2955"/>
      <c r="H2955"/>
    </row>
    <row r="2956" spans="2:8" x14ac:dyDescent="0.2">
      <c r="B2956"/>
      <c r="C2956"/>
      <c r="D2956"/>
      <c r="E2956"/>
      <c r="F2956"/>
      <c r="G2956"/>
      <c r="H2956"/>
    </row>
    <row r="2957" spans="2:8" x14ac:dyDescent="0.2">
      <c r="B2957"/>
      <c r="C2957"/>
      <c r="D2957"/>
      <c r="E2957"/>
      <c r="F2957"/>
      <c r="G2957"/>
      <c r="H2957"/>
    </row>
    <row r="2958" spans="2:8" x14ac:dyDescent="0.2">
      <c r="B2958"/>
      <c r="C2958"/>
      <c r="D2958"/>
      <c r="E2958"/>
      <c r="F2958"/>
      <c r="G2958"/>
      <c r="H2958"/>
    </row>
    <row r="2959" spans="2:8" x14ac:dyDescent="0.2">
      <c r="B2959"/>
      <c r="C2959"/>
      <c r="D2959"/>
      <c r="E2959"/>
      <c r="F2959"/>
      <c r="G2959"/>
      <c r="H2959"/>
    </row>
    <row r="2960" spans="2:8" x14ac:dyDescent="0.2">
      <c r="B2960"/>
      <c r="C2960"/>
      <c r="D2960"/>
      <c r="E2960"/>
      <c r="F2960"/>
      <c r="G2960"/>
      <c r="H2960"/>
    </row>
    <row r="2961" spans="2:8" x14ac:dyDescent="0.2">
      <c r="B2961"/>
      <c r="C2961"/>
      <c r="D2961"/>
      <c r="E2961"/>
      <c r="F2961"/>
      <c r="G2961"/>
      <c r="H2961"/>
    </row>
    <row r="2962" spans="2:8" x14ac:dyDescent="0.2">
      <c r="B2962"/>
      <c r="C2962"/>
      <c r="D2962"/>
      <c r="E2962"/>
      <c r="F2962"/>
      <c r="G2962"/>
      <c r="H2962"/>
    </row>
    <row r="2963" spans="2:8" x14ac:dyDescent="0.2">
      <c r="B2963"/>
      <c r="C2963"/>
      <c r="D2963"/>
      <c r="E2963"/>
      <c r="F2963"/>
      <c r="G2963"/>
      <c r="H2963"/>
    </row>
    <row r="2964" spans="2:8" x14ac:dyDescent="0.2">
      <c r="B2964"/>
      <c r="C2964"/>
      <c r="D2964"/>
      <c r="E2964"/>
      <c r="F2964"/>
      <c r="G2964"/>
      <c r="H2964"/>
    </row>
    <row r="2965" spans="2:8" x14ac:dyDescent="0.2">
      <c r="B2965"/>
      <c r="C2965"/>
      <c r="D2965"/>
      <c r="E2965"/>
      <c r="F2965"/>
      <c r="G2965"/>
      <c r="H2965"/>
    </row>
    <row r="2966" spans="2:8" x14ac:dyDescent="0.2">
      <c r="B2966"/>
      <c r="C2966"/>
      <c r="D2966"/>
      <c r="E2966"/>
      <c r="F2966"/>
      <c r="G2966"/>
      <c r="H2966"/>
    </row>
    <row r="2967" spans="2:8" x14ac:dyDescent="0.2">
      <c r="B2967"/>
      <c r="C2967"/>
      <c r="D2967"/>
      <c r="E2967"/>
      <c r="F2967"/>
      <c r="G2967"/>
      <c r="H2967"/>
    </row>
    <row r="2968" spans="2:8" x14ac:dyDescent="0.2">
      <c r="B2968"/>
      <c r="C2968"/>
      <c r="D2968"/>
      <c r="E2968"/>
      <c r="F2968"/>
      <c r="G2968"/>
      <c r="H2968"/>
    </row>
    <row r="2969" spans="2:8" x14ac:dyDescent="0.2">
      <c r="B2969"/>
      <c r="C2969"/>
      <c r="D2969"/>
      <c r="E2969"/>
      <c r="F2969"/>
      <c r="G2969"/>
      <c r="H2969"/>
    </row>
    <row r="2970" spans="2:8" x14ac:dyDescent="0.2">
      <c r="B2970"/>
      <c r="C2970"/>
      <c r="D2970"/>
      <c r="E2970"/>
      <c r="F2970"/>
      <c r="G2970"/>
      <c r="H2970"/>
    </row>
    <row r="2971" spans="2:8" x14ac:dyDescent="0.2">
      <c r="B2971"/>
      <c r="C2971"/>
      <c r="D2971"/>
      <c r="E2971"/>
      <c r="F2971"/>
      <c r="G2971"/>
      <c r="H2971"/>
    </row>
    <row r="2972" spans="2:8" x14ac:dyDescent="0.2">
      <c r="B2972"/>
      <c r="C2972"/>
      <c r="D2972"/>
      <c r="E2972"/>
      <c r="F2972"/>
      <c r="G2972"/>
      <c r="H2972"/>
    </row>
    <row r="2973" spans="2:8" x14ac:dyDescent="0.2">
      <c r="B2973"/>
      <c r="C2973"/>
      <c r="D2973"/>
      <c r="E2973"/>
      <c r="F2973"/>
      <c r="G2973"/>
      <c r="H2973"/>
    </row>
    <row r="2974" spans="2:8" x14ac:dyDescent="0.2">
      <c r="B2974"/>
      <c r="C2974"/>
      <c r="D2974"/>
      <c r="E2974"/>
      <c r="F2974"/>
      <c r="G2974"/>
      <c r="H2974"/>
    </row>
    <row r="2975" spans="2:8" x14ac:dyDescent="0.2">
      <c r="B2975"/>
      <c r="C2975"/>
      <c r="D2975"/>
      <c r="E2975"/>
      <c r="F2975"/>
      <c r="G2975"/>
      <c r="H2975"/>
    </row>
    <row r="2976" spans="2:8" x14ac:dyDescent="0.2">
      <c r="B2976"/>
      <c r="C2976"/>
      <c r="D2976"/>
      <c r="E2976"/>
      <c r="F2976"/>
      <c r="G2976"/>
      <c r="H2976"/>
    </row>
    <row r="2977" spans="2:8" x14ac:dyDescent="0.2">
      <c r="B2977"/>
      <c r="C2977"/>
      <c r="D2977"/>
      <c r="E2977"/>
      <c r="F2977"/>
      <c r="G2977"/>
      <c r="H2977"/>
    </row>
    <row r="2978" spans="2:8" x14ac:dyDescent="0.2">
      <c r="B2978"/>
      <c r="C2978"/>
      <c r="D2978"/>
      <c r="E2978"/>
      <c r="F2978"/>
      <c r="G2978"/>
      <c r="H2978"/>
    </row>
    <row r="2979" spans="2:8" x14ac:dyDescent="0.2">
      <c r="B2979"/>
      <c r="C2979"/>
      <c r="D2979"/>
      <c r="E2979"/>
      <c r="F2979"/>
      <c r="G2979"/>
      <c r="H2979"/>
    </row>
    <row r="2980" spans="2:8" x14ac:dyDescent="0.2">
      <c r="B2980"/>
      <c r="C2980"/>
      <c r="D2980"/>
      <c r="E2980"/>
      <c r="F2980"/>
      <c r="G2980"/>
      <c r="H2980"/>
    </row>
    <row r="2981" spans="2:8" x14ac:dyDescent="0.2">
      <c r="B2981"/>
      <c r="C2981"/>
      <c r="D2981"/>
      <c r="E2981"/>
      <c r="F2981"/>
      <c r="G2981"/>
      <c r="H2981"/>
    </row>
    <row r="2982" spans="2:8" x14ac:dyDescent="0.2">
      <c r="B2982"/>
      <c r="C2982"/>
      <c r="D2982"/>
      <c r="E2982"/>
      <c r="F2982"/>
      <c r="G2982"/>
      <c r="H2982"/>
    </row>
    <row r="2983" spans="2:8" x14ac:dyDescent="0.2">
      <c r="B2983"/>
      <c r="C2983"/>
      <c r="D2983"/>
      <c r="E2983"/>
      <c r="F2983"/>
      <c r="G2983"/>
      <c r="H2983"/>
    </row>
    <row r="2984" spans="2:8" x14ac:dyDescent="0.2">
      <c r="B2984"/>
      <c r="C2984"/>
      <c r="D2984"/>
      <c r="E2984"/>
      <c r="F2984"/>
      <c r="G2984"/>
      <c r="H2984"/>
    </row>
    <row r="2985" spans="2:8" x14ac:dyDescent="0.2">
      <c r="B2985"/>
      <c r="C2985"/>
      <c r="D2985"/>
      <c r="E2985"/>
      <c r="F2985"/>
      <c r="G2985"/>
      <c r="H2985"/>
    </row>
    <row r="2986" spans="2:8" x14ac:dyDescent="0.2">
      <c r="B2986"/>
      <c r="C2986"/>
      <c r="D2986"/>
      <c r="E2986"/>
      <c r="F2986"/>
      <c r="G2986"/>
      <c r="H2986"/>
    </row>
    <row r="2987" spans="2:8" x14ac:dyDescent="0.2">
      <c r="B2987"/>
      <c r="C2987"/>
      <c r="D2987"/>
      <c r="E2987"/>
      <c r="F2987"/>
      <c r="G2987"/>
      <c r="H2987"/>
    </row>
    <row r="2988" spans="2:8" x14ac:dyDescent="0.2">
      <c r="B2988"/>
      <c r="C2988"/>
      <c r="D2988"/>
      <c r="E2988"/>
      <c r="F2988"/>
      <c r="G2988"/>
      <c r="H2988"/>
    </row>
    <row r="2989" spans="2:8" x14ac:dyDescent="0.2">
      <c r="B2989"/>
      <c r="C2989"/>
      <c r="D2989"/>
      <c r="E2989"/>
      <c r="F2989"/>
      <c r="G2989"/>
      <c r="H2989"/>
    </row>
    <row r="2990" spans="2:8" x14ac:dyDescent="0.2">
      <c r="B2990"/>
      <c r="C2990"/>
      <c r="D2990"/>
      <c r="E2990"/>
      <c r="F2990"/>
      <c r="G2990"/>
      <c r="H2990"/>
    </row>
    <row r="2991" spans="2:8" x14ac:dyDescent="0.2">
      <c r="B2991"/>
      <c r="C2991"/>
      <c r="D2991"/>
      <c r="E2991"/>
      <c r="F2991"/>
      <c r="G2991"/>
      <c r="H2991"/>
    </row>
    <row r="2992" spans="2:8" x14ac:dyDescent="0.2">
      <c r="B2992"/>
      <c r="C2992"/>
      <c r="D2992"/>
      <c r="E2992"/>
      <c r="F2992"/>
      <c r="G2992"/>
      <c r="H2992"/>
    </row>
    <row r="2993" spans="2:8" x14ac:dyDescent="0.2">
      <c r="B2993"/>
      <c r="C2993"/>
      <c r="D2993"/>
      <c r="E2993"/>
      <c r="F2993"/>
      <c r="G2993"/>
      <c r="H2993"/>
    </row>
    <row r="2994" spans="2:8" x14ac:dyDescent="0.2">
      <c r="B2994"/>
      <c r="C2994"/>
      <c r="D2994"/>
      <c r="E2994"/>
      <c r="F2994"/>
      <c r="G2994"/>
      <c r="H2994"/>
    </row>
    <row r="2995" spans="2:8" x14ac:dyDescent="0.2">
      <c r="B2995"/>
      <c r="C2995"/>
      <c r="D2995"/>
      <c r="E2995"/>
      <c r="F2995"/>
      <c r="G2995"/>
      <c r="H2995"/>
    </row>
    <row r="2996" spans="2:8" x14ac:dyDescent="0.2">
      <c r="B2996"/>
      <c r="C2996"/>
      <c r="D2996"/>
      <c r="E2996"/>
      <c r="F2996"/>
      <c r="G2996"/>
      <c r="H2996"/>
    </row>
    <row r="2997" spans="2:8" x14ac:dyDescent="0.2">
      <c r="B2997"/>
      <c r="C2997"/>
      <c r="D2997"/>
      <c r="E2997"/>
      <c r="F2997"/>
      <c r="G2997"/>
      <c r="H2997"/>
    </row>
    <row r="2998" spans="2:8" x14ac:dyDescent="0.2">
      <c r="B2998"/>
      <c r="C2998"/>
      <c r="D2998"/>
      <c r="E2998"/>
      <c r="F2998"/>
      <c r="G2998"/>
      <c r="H2998"/>
    </row>
    <row r="2999" spans="2:8" x14ac:dyDescent="0.2">
      <c r="B2999"/>
      <c r="C2999"/>
      <c r="D2999"/>
      <c r="E2999"/>
      <c r="F2999"/>
      <c r="G2999"/>
      <c r="H2999"/>
    </row>
    <row r="3000" spans="2:8" x14ac:dyDescent="0.2">
      <c r="B3000"/>
      <c r="C3000"/>
      <c r="D3000"/>
      <c r="E3000"/>
      <c r="F3000"/>
      <c r="G3000"/>
      <c r="H3000"/>
    </row>
    <row r="3001" spans="2:8" x14ac:dyDescent="0.2">
      <c r="B3001"/>
      <c r="C3001"/>
      <c r="D3001"/>
      <c r="E3001"/>
      <c r="F3001"/>
      <c r="G3001"/>
      <c r="H3001"/>
    </row>
    <row r="3002" spans="2:8" x14ac:dyDescent="0.2">
      <c r="B3002"/>
      <c r="C3002"/>
      <c r="D3002"/>
      <c r="E3002"/>
      <c r="F3002"/>
      <c r="G3002"/>
      <c r="H3002"/>
    </row>
    <row r="3003" spans="2:8" x14ac:dyDescent="0.2">
      <c r="B3003"/>
      <c r="C3003"/>
      <c r="D3003"/>
      <c r="E3003"/>
      <c r="F3003"/>
      <c r="G3003"/>
      <c r="H3003"/>
    </row>
    <row r="3004" spans="2:8" x14ac:dyDescent="0.2">
      <c r="B3004"/>
      <c r="C3004"/>
      <c r="D3004"/>
      <c r="E3004"/>
      <c r="F3004"/>
      <c r="G3004"/>
      <c r="H3004"/>
    </row>
    <row r="3005" spans="2:8" x14ac:dyDescent="0.2">
      <c r="B3005"/>
      <c r="C3005"/>
      <c r="D3005"/>
      <c r="E3005"/>
      <c r="F3005"/>
      <c r="G3005"/>
      <c r="H3005"/>
    </row>
    <row r="3006" spans="2:8" x14ac:dyDescent="0.2">
      <c r="B3006"/>
      <c r="C3006"/>
      <c r="D3006"/>
      <c r="E3006"/>
      <c r="F3006"/>
      <c r="G3006"/>
      <c r="H3006"/>
    </row>
    <row r="3007" spans="2:8" x14ac:dyDescent="0.2">
      <c r="B3007"/>
      <c r="C3007"/>
      <c r="D3007"/>
      <c r="E3007"/>
      <c r="F3007"/>
      <c r="G3007"/>
      <c r="H3007"/>
    </row>
    <row r="3008" spans="2:8" x14ac:dyDescent="0.2">
      <c r="B3008"/>
      <c r="C3008"/>
      <c r="D3008"/>
      <c r="E3008"/>
      <c r="F3008"/>
      <c r="G3008"/>
      <c r="H3008"/>
    </row>
    <row r="3009" spans="2:8" x14ac:dyDescent="0.2">
      <c r="B3009"/>
      <c r="C3009"/>
      <c r="D3009"/>
      <c r="E3009"/>
      <c r="F3009"/>
      <c r="G3009"/>
      <c r="H3009"/>
    </row>
    <row r="3010" spans="2:8" x14ac:dyDescent="0.2">
      <c r="B3010"/>
      <c r="C3010"/>
      <c r="D3010"/>
      <c r="E3010"/>
      <c r="F3010"/>
      <c r="G3010"/>
      <c r="H3010"/>
    </row>
    <row r="3011" spans="2:8" x14ac:dyDescent="0.2">
      <c r="B3011"/>
      <c r="C3011"/>
      <c r="D3011"/>
      <c r="E3011"/>
      <c r="F3011"/>
      <c r="G3011"/>
      <c r="H3011"/>
    </row>
    <row r="3012" spans="2:8" x14ac:dyDescent="0.2">
      <c r="B3012"/>
      <c r="C3012"/>
      <c r="D3012"/>
      <c r="E3012"/>
      <c r="F3012"/>
      <c r="G3012"/>
      <c r="H3012"/>
    </row>
    <row r="3013" spans="2:8" x14ac:dyDescent="0.2">
      <c r="B3013"/>
      <c r="C3013"/>
      <c r="D3013"/>
      <c r="E3013"/>
      <c r="F3013"/>
      <c r="G3013"/>
      <c r="H3013"/>
    </row>
    <row r="3014" spans="2:8" x14ac:dyDescent="0.2">
      <c r="B3014"/>
      <c r="C3014"/>
      <c r="D3014"/>
      <c r="E3014"/>
      <c r="F3014"/>
      <c r="G3014"/>
      <c r="H3014"/>
    </row>
    <row r="3015" spans="2:8" x14ac:dyDescent="0.2">
      <c r="B3015"/>
      <c r="C3015"/>
      <c r="D3015"/>
      <c r="E3015"/>
      <c r="F3015"/>
      <c r="G3015"/>
      <c r="H3015"/>
    </row>
    <row r="3016" spans="2:8" x14ac:dyDescent="0.2">
      <c r="B3016"/>
      <c r="C3016"/>
      <c r="D3016"/>
      <c r="E3016"/>
      <c r="F3016"/>
      <c r="G3016"/>
      <c r="H3016"/>
    </row>
    <row r="3017" spans="2:8" x14ac:dyDescent="0.2">
      <c r="B3017"/>
      <c r="C3017"/>
      <c r="D3017"/>
      <c r="E3017"/>
      <c r="F3017"/>
      <c r="G3017"/>
      <c r="H3017"/>
    </row>
    <row r="3018" spans="2:8" x14ac:dyDescent="0.2">
      <c r="B3018"/>
      <c r="C3018"/>
      <c r="D3018"/>
      <c r="E3018"/>
      <c r="F3018"/>
      <c r="G3018"/>
      <c r="H3018"/>
    </row>
    <row r="3019" spans="2:8" x14ac:dyDescent="0.2">
      <c r="B3019"/>
      <c r="C3019"/>
      <c r="D3019"/>
      <c r="E3019"/>
      <c r="F3019"/>
      <c r="G3019"/>
      <c r="H3019"/>
    </row>
    <row r="3020" spans="2:8" x14ac:dyDescent="0.2">
      <c r="B3020"/>
      <c r="C3020"/>
      <c r="D3020"/>
      <c r="E3020"/>
      <c r="F3020"/>
      <c r="G3020"/>
      <c r="H3020"/>
    </row>
    <row r="3021" spans="2:8" x14ac:dyDescent="0.2">
      <c r="B3021"/>
      <c r="C3021"/>
      <c r="D3021"/>
      <c r="E3021"/>
      <c r="F3021"/>
      <c r="G3021"/>
      <c r="H3021"/>
    </row>
    <row r="3022" spans="2:8" x14ac:dyDescent="0.2">
      <c r="B3022"/>
      <c r="C3022"/>
      <c r="D3022"/>
      <c r="E3022"/>
      <c r="F3022"/>
      <c r="G3022"/>
      <c r="H3022"/>
    </row>
    <row r="3023" spans="2:8" x14ac:dyDescent="0.2">
      <c r="B3023"/>
      <c r="C3023"/>
      <c r="D3023"/>
      <c r="E3023"/>
      <c r="F3023"/>
      <c r="G3023"/>
      <c r="H3023"/>
    </row>
    <row r="3024" spans="2:8" x14ac:dyDescent="0.2">
      <c r="B3024"/>
      <c r="C3024"/>
      <c r="D3024"/>
      <c r="E3024"/>
      <c r="F3024"/>
      <c r="G3024"/>
      <c r="H3024"/>
    </row>
    <row r="3025" spans="2:8" x14ac:dyDescent="0.2">
      <c r="B3025"/>
      <c r="C3025"/>
      <c r="D3025"/>
      <c r="E3025"/>
      <c r="F3025"/>
      <c r="G3025"/>
      <c r="H3025"/>
    </row>
    <row r="3026" spans="2:8" x14ac:dyDescent="0.2">
      <c r="B3026"/>
      <c r="C3026"/>
      <c r="D3026"/>
      <c r="E3026"/>
      <c r="F3026"/>
      <c r="G3026"/>
      <c r="H3026"/>
    </row>
    <row r="3027" spans="2:8" x14ac:dyDescent="0.2">
      <c r="B3027"/>
      <c r="C3027"/>
      <c r="D3027"/>
      <c r="E3027"/>
      <c r="F3027"/>
      <c r="G3027"/>
      <c r="H3027"/>
    </row>
    <row r="3028" spans="2:8" x14ac:dyDescent="0.2">
      <c r="B3028"/>
      <c r="C3028"/>
      <c r="D3028"/>
      <c r="E3028"/>
      <c r="F3028"/>
      <c r="G3028"/>
      <c r="H3028"/>
    </row>
    <row r="3029" spans="2:8" x14ac:dyDescent="0.2">
      <c r="B3029"/>
      <c r="C3029"/>
      <c r="D3029"/>
      <c r="E3029"/>
      <c r="F3029"/>
      <c r="G3029"/>
      <c r="H3029"/>
    </row>
    <row r="3030" spans="2:8" x14ac:dyDescent="0.2">
      <c r="B3030"/>
      <c r="C3030"/>
      <c r="D3030"/>
      <c r="E3030"/>
      <c r="F3030"/>
      <c r="G3030"/>
      <c r="H3030"/>
    </row>
    <row r="3031" spans="2:8" x14ac:dyDescent="0.2">
      <c r="B3031"/>
      <c r="C3031"/>
      <c r="D3031"/>
      <c r="E3031"/>
      <c r="F3031"/>
      <c r="G3031"/>
      <c r="H3031"/>
    </row>
    <row r="3032" spans="2:8" x14ac:dyDescent="0.2">
      <c r="B3032"/>
      <c r="C3032"/>
      <c r="D3032"/>
      <c r="E3032"/>
      <c r="F3032"/>
      <c r="G3032"/>
      <c r="H3032"/>
    </row>
    <row r="3033" spans="2:8" x14ac:dyDescent="0.2">
      <c r="B3033"/>
      <c r="C3033"/>
      <c r="D3033"/>
      <c r="E3033"/>
      <c r="F3033"/>
      <c r="G3033"/>
      <c r="H3033"/>
    </row>
    <row r="3034" spans="2:8" x14ac:dyDescent="0.2">
      <c r="B3034"/>
      <c r="C3034"/>
      <c r="D3034"/>
      <c r="E3034"/>
      <c r="F3034"/>
      <c r="G3034"/>
      <c r="H3034"/>
    </row>
    <row r="3035" spans="2:8" x14ac:dyDescent="0.2">
      <c r="B3035"/>
      <c r="C3035"/>
      <c r="D3035"/>
      <c r="E3035"/>
      <c r="F3035"/>
      <c r="G3035"/>
      <c r="H3035"/>
    </row>
    <row r="3036" spans="2:8" x14ac:dyDescent="0.2">
      <c r="B3036"/>
      <c r="C3036"/>
      <c r="D3036"/>
      <c r="E3036"/>
      <c r="F3036"/>
      <c r="G3036"/>
      <c r="H3036"/>
    </row>
    <row r="3037" spans="2:8" x14ac:dyDescent="0.2">
      <c r="B3037"/>
      <c r="C3037"/>
      <c r="D3037"/>
      <c r="E3037"/>
      <c r="F3037"/>
      <c r="G3037"/>
      <c r="H3037"/>
    </row>
    <row r="3038" spans="2:8" x14ac:dyDescent="0.2">
      <c r="B3038"/>
      <c r="C3038"/>
      <c r="D3038"/>
      <c r="E3038"/>
      <c r="F3038"/>
      <c r="G3038"/>
      <c r="H3038"/>
    </row>
    <row r="3039" spans="2:8" x14ac:dyDescent="0.2">
      <c r="B3039"/>
      <c r="C3039"/>
      <c r="D3039"/>
      <c r="E3039"/>
      <c r="F3039"/>
      <c r="G3039"/>
      <c r="H3039"/>
    </row>
    <row r="3040" spans="2:8" x14ac:dyDescent="0.2">
      <c r="B3040"/>
      <c r="C3040"/>
      <c r="D3040"/>
      <c r="E3040"/>
      <c r="F3040"/>
      <c r="G3040"/>
      <c r="H3040"/>
    </row>
    <row r="3041" spans="2:8" x14ac:dyDescent="0.2">
      <c r="B3041"/>
      <c r="C3041"/>
      <c r="D3041"/>
      <c r="E3041"/>
      <c r="F3041"/>
      <c r="G3041"/>
      <c r="H3041"/>
    </row>
    <row r="3042" spans="2:8" x14ac:dyDescent="0.2">
      <c r="B3042"/>
      <c r="C3042"/>
      <c r="D3042"/>
      <c r="E3042"/>
      <c r="F3042"/>
      <c r="G3042"/>
      <c r="H3042"/>
    </row>
    <row r="3043" spans="2:8" x14ac:dyDescent="0.2">
      <c r="B3043"/>
      <c r="C3043"/>
      <c r="D3043"/>
      <c r="E3043"/>
      <c r="F3043"/>
      <c r="G3043"/>
      <c r="H3043"/>
    </row>
    <row r="3044" spans="2:8" x14ac:dyDescent="0.2">
      <c r="B3044"/>
      <c r="C3044"/>
      <c r="D3044"/>
      <c r="E3044"/>
      <c r="F3044"/>
      <c r="G3044"/>
      <c r="H3044"/>
    </row>
    <row r="3045" spans="2:8" x14ac:dyDescent="0.2">
      <c r="B3045"/>
      <c r="C3045"/>
      <c r="D3045"/>
      <c r="E3045"/>
      <c r="F3045"/>
      <c r="G3045"/>
      <c r="H3045"/>
    </row>
    <row r="3046" spans="2:8" x14ac:dyDescent="0.2">
      <c r="B3046"/>
      <c r="C3046"/>
      <c r="D3046"/>
      <c r="E3046"/>
      <c r="F3046"/>
      <c r="G3046"/>
      <c r="H3046"/>
    </row>
    <row r="3047" spans="2:8" x14ac:dyDescent="0.2">
      <c r="B3047"/>
      <c r="C3047"/>
      <c r="D3047"/>
      <c r="E3047"/>
      <c r="F3047"/>
      <c r="G3047"/>
      <c r="H3047"/>
    </row>
    <row r="3048" spans="2:8" x14ac:dyDescent="0.2">
      <c r="B3048"/>
      <c r="C3048"/>
      <c r="D3048"/>
      <c r="E3048"/>
      <c r="F3048"/>
      <c r="G3048"/>
      <c r="H3048"/>
    </row>
    <row r="3049" spans="2:8" x14ac:dyDescent="0.2">
      <c r="B3049"/>
      <c r="C3049"/>
      <c r="D3049"/>
      <c r="E3049"/>
      <c r="F3049"/>
      <c r="G3049"/>
      <c r="H3049"/>
    </row>
    <row r="3050" spans="2:8" x14ac:dyDescent="0.2">
      <c r="B3050"/>
      <c r="C3050"/>
      <c r="D3050"/>
      <c r="E3050"/>
      <c r="F3050"/>
      <c r="G3050"/>
      <c r="H3050"/>
    </row>
    <row r="3051" spans="2:8" x14ac:dyDescent="0.2">
      <c r="B3051"/>
      <c r="C3051"/>
      <c r="D3051"/>
      <c r="E3051"/>
      <c r="F3051"/>
      <c r="G3051"/>
      <c r="H3051"/>
    </row>
    <row r="3052" spans="2:8" x14ac:dyDescent="0.2">
      <c r="B3052"/>
      <c r="C3052"/>
      <c r="D3052"/>
      <c r="E3052"/>
      <c r="F3052"/>
      <c r="G3052"/>
      <c r="H3052"/>
    </row>
    <row r="3053" spans="2:8" x14ac:dyDescent="0.2">
      <c r="B3053"/>
      <c r="C3053"/>
      <c r="D3053"/>
      <c r="E3053"/>
      <c r="F3053"/>
      <c r="G3053"/>
      <c r="H3053"/>
    </row>
    <row r="3054" spans="2:8" x14ac:dyDescent="0.2">
      <c r="B3054"/>
      <c r="C3054"/>
      <c r="D3054"/>
      <c r="E3054"/>
      <c r="F3054"/>
      <c r="G3054"/>
      <c r="H3054"/>
    </row>
    <row r="3055" spans="2:8" x14ac:dyDescent="0.2">
      <c r="B3055"/>
      <c r="C3055"/>
      <c r="D3055"/>
      <c r="E3055"/>
      <c r="F3055"/>
      <c r="G3055"/>
      <c r="H3055"/>
    </row>
    <row r="3056" spans="2:8" x14ac:dyDescent="0.2">
      <c r="B3056"/>
      <c r="C3056"/>
      <c r="D3056"/>
      <c r="E3056"/>
      <c r="F3056"/>
      <c r="G3056"/>
      <c r="H3056"/>
    </row>
    <row r="3057" spans="2:8" x14ac:dyDescent="0.2">
      <c r="B3057"/>
      <c r="C3057"/>
      <c r="D3057"/>
      <c r="E3057"/>
      <c r="F3057"/>
      <c r="G3057"/>
      <c r="H3057"/>
    </row>
    <row r="3058" spans="2:8" x14ac:dyDescent="0.2">
      <c r="B3058"/>
      <c r="C3058"/>
      <c r="D3058"/>
      <c r="E3058"/>
      <c r="F3058"/>
      <c r="G3058"/>
      <c r="H3058"/>
    </row>
    <row r="3059" spans="2:8" x14ac:dyDescent="0.2">
      <c r="B3059"/>
      <c r="C3059"/>
      <c r="D3059"/>
      <c r="E3059"/>
      <c r="F3059"/>
      <c r="G3059"/>
      <c r="H3059"/>
    </row>
    <row r="3060" spans="2:8" x14ac:dyDescent="0.2">
      <c r="B3060"/>
      <c r="C3060"/>
      <c r="D3060"/>
      <c r="E3060"/>
      <c r="F3060"/>
      <c r="G3060"/>
      <c r="H3060"/>
    </row>
    <row r="3061" spans="2:8" x14ac:dyDescent="0.2">
      <c r="B3061"/>
      <c r="C3061"/>
      <c r="D3061"/>
      <c r="E3061"/>
      <c r="F3061"/>
      <c r="G3061"/>
      <c r="H3061"/>
    </row>
    <row r="3062" spans="2:8" x14ac:dyDescent="0.2">
      <c r="B3062"/>
      <c r="C3062"/>
      <c r="D3062"/>
      <c r="E3062"/>
      <c r="F3062"/>
      <c r="G3062"/>
      <c r="H3062"/>
    </row>
    <row r="3063" spans="2:8" x14ac:dyDescent="0.2">
      <c r="B3063"/>
      <c r="C3063"/>
      <c r="D3063"/>
      <c r="E3063"/>
      <c r="F3063"/>
      <c r="G3063"/>
      <c r="H3063"/>
    </row>
    <row r="3064" spans="2:8" x14ac:dyDescent="0.2">
      <c r="B3064"/>
      <c r="C3064"/>
      <c r="D3064"/>
      <c r="E3064"/>
      <c r="F3064"/>
      <c r="G3064"/>
      <c r="H3064"/>
    </row>
    <row r="3065" spans="2:8" x14ac:dyDescent="0.2">
      <c r="B3065"/>
      <c r="C3065"/>
      <c r="D3065"/>
      <c r="E3065"/>
      <c r="F3065"/>
      <c r="G3065"/>
      <c r="H3065"/>
    </row>
    <row r="3066" spans="2:8" x14ac:dyDescent="0.2">
      <c r="B3066"/>
      <c r="C3066"/>
      <c r="D3066"/>
      <c r="E3066"/>
      <c r="F3066"/>
      <c r="G3066"/>
      <c r="H3066"/>
    </row>
    <row r="3067" spans="2:8" x14ac:dyDescent="0.2">
      <c r="B3067"/>
      <c r="C3067"/>
      <c r="D3067"/>
      <c r="E3067"/>
      <c r="F3067"/>
      <c r="G3067"/>
      <c r="H3067"/>
    </row>
    <row r="3068" spans="2:8" x14ac:dyDescent="0.2">
      <c r="B3068"/>
      <c r="C3068"/>
      <c r="D3068"/>
      <c r="E3068"/>
      <c r="F3068"/>
      <c r="G3068"/>
      <c r="H3068"/>
    </row>
    <row r="3069" spans="2:8" x14ac:dyDescent="0.2">
      <c r="B3069"/>
      <c r="C3069"/>
      <c r="D3069"/>
      <c r="E3069"/>
      <c r="F3069"/>
      <c r="G3069"/>
      <c r="H3069"/>
    </row>
    <row r="3070" spans="2:8" x14ac:dyDescent="0.2">
      <c r="B3070"/>
      <c r="C3070"/>
      <c r="D3070"/>
      <c r="E3070"/>
      <c r="F3070"/>
      <c r="G3070"/>
      <c r="H3070"/>
    </row>
    <row r="3071" spans="2:8" x14ac:dyDescent="0.2">
      <c r="B3071"/>
      <c r="C3071"/>
      <c r="D3071"/>
      <c r="E3071"/>
      <c r="F3071"/>
      <c r="G3071"/>
      <c r="H3071"/>
    </row>
    <row r="3072" spans="2:8" x14ac:dyDescent="0.2">
      <c r="B3072"/>
      <c r="C3072"/>
      <c r="D3072"/>
      <c r="E3072"/>
      <c r="F3072"/>
      <c r="G3072"/>
      <c r="H3072"/>
    </row>
    <row r="3073" spans="2:8" x14ac:dyDescent="0.2">
      <c r="B3073"/>
      <c r="C3073"/>
      <c r="D3073"/>
      <c r="E3073"/>
      <c r="F3073"/>
      <c r="G3073"/>
      <c r="H3073"/>
    </row>
    <row r="3074" spans="2:8" x14ac:dyDescent="0.2">
      <c r="B3074"/>
      <c r="C3074"/>
      <c r="D3074"/>
      <c r="E3074"/>
      <c r="F3074"/>
      <c r="G3074"/>
      <c r="H3074"/>
    </row>
    <row r="3075" spans="2:8" x14ac:dyDescent="0.2">
      <c r="B3075"/>
      <c r="C3075"/>
      <c r="D3075"/>
      <c r="E3075"/>
      <c r="F3075"/>
      <c r="G3075"/>
      <c r="H3075"/>
    </row>
    <row r="3076" spans="2:8" x14ac:dyDescent="0.2">
      <c r="B3076"/>
      <c r="C3076"/>
      <c r="D3076"/>
      <c r="E3076"/>
      <c r="F3076"/>
      <c r="G3076"/>
      <c r="H3076"/>
    </row>
    <row r="3077" spans="2:8" x14ac:dyDescent="0.2">
      <c r="B3077"/>
      <c r="C3077"/>
      <c r="D3077"/>
      <c r="E3077"/>
      <c r="F3077"/>
      <c r="G3077"/>
      <c r="H3077"/>
    </row>
    <row r="3078" spans="2:8" x14ac:dyDescent="0.2">
      <c r="B3078"/>
      <c r="C3078"/>
      <c r="D3078"/>
      <c r="E3078"/>
      <c r="F3078"/>
      <c r="G3078"/>
      <c r="H3078"/>
    </row>
    <row r="3079" spans="2:8" x14ac:dyDescent="0.2">
      <c r="B3079"/>
      <c r="C3079"/>
      <c r="D3079"/>
      <c r="E3079"/>
      <c r="F3079"/>
      <c r="G3079"/>
      <c r="H3079"/>
    </row>
    <row r="3080" spans="2:8" x14ac:dyDescent="0.2">
      <c r="B3080"/>
      <c r="C3080"/>
      <c r="D3080"/>
      <c r="E3080"/>
      <c r="F3080"/>
      <c r="G3080"/>
      <c r="H3080"/>
    </row>
    <row r="3081" spans="2:8" x14ac:dyDescent="0.2">
      <c r="B3081"/>
      <c r="C3081"/>
      <c r="D3081"/>
      <c r="E3081"/>
      <c r="F3081"/>
      <c r="G3081"/>
      <c r="H3081"/>
    </row>
    <row r="3082" spans="2:8" x14ac:dyDescent="0.2">
      <c r="B3082"/>
      <c r="C3082"/>
      <c r="D3082"/>
      <c r="E3082"/>
      <c r="F3082"/>
      <c r="G3082"/>
      <c r="H3082"/>
    </row>
    <row r="3083" spans="2:8" x14ac:dyDescent="0.2">
      <c r="B3083"/>
      <c r="C3083"/>
      <c r="D3083"/>
      <c r="E3083"/>
      <c r="F3083"/>
      <c r="G3083"/>
      <c r="H3083"/>
    </row>
    <row r="3084" spans="2:8" x14ac:dyDescent="0.2">
      <c r="B3084"/>
      <c r="C3084"/>
      <c r="D3084"/>
      <c r="E3084"/>
      <c r="F3084"/>
      <c r="G3084"/>
      <c r="H3084"/>
    </row>
    <row r="3085" spans="2:8" x14ac:dyDescent="0.2">
      <c r="B3085"/>
      <c r="C3085"/>
      <c r="D3085"/>
      <c r="E3085"/>
      <c r="F3085"/>
      <c r="G3085"/>
      <c r="H3085"/>
    </row>
    <row r="3086" spans="2:8" x14ac:dyDescent="0.2">
      <c r="B3086"/>
      <c r="C3086"/>
      <c r="D3086"/>
      <c r="E3086"/>
      <c r="F3086"/>
      <c r="G3086"/>
      <c r="H3086"/>
    </row>
    <row r="3087" spans="2:8" x14ac:dyDescent="0.2">
      <c r="B3087"/>
      <c r="C3087"/>
      <c r="D3087"/>
      <c r="E3087"/>
      <c r="F3087"/>
      <c r="G3087"/>
      <c r="H3087"/>
    </row>
    <row r="3088" spans="2:8" x14ac:dyDescent="0.2">
      <c r="B3088"/>
      <c r="C3088"/>
      <c r="D3088"/>
      <c r="E3088"/>
      <c r="F3088"/>
      <c r="G3088"/>
      <c r="H3088"/>
    </row>
    <row r="3089" spans="2:8" x14ac:dyDescent="0.2">
      <c r="B3089"/>
      <c r="C3089"/>
      <c r="D3089"/>
      <c r="E3089"/>
      <c r="F3089"/>
      <c r="G3089"/>
      <c r="H3089"/>
    </row>
    <row r="3090" spans="2:8" x14ac:dyDescent="0.2">
      <c r="B3090"/>
      <c r="C3090"/>
      <c r="D3090"/>
      <c r="E3090"/>
      <c r="F3090"/>
      <c r="G3090"/>
      <c r="H3090"/>
    </row>
    <row r="3091" spans="2:8" x14ac:dyDescent="0.2">
      <c r="B3091"/>
      <c r="C3091"/>
      <c r="D3091"/>
      <c r="E3091"/>
      <c r="F3091"/>
      <c r="G3091"/>
      <c r="H3091"/>
    </row>
    <row r="3092" spans="2:8" x14ac:dyDescent="0.2">
      <c r="B3092"/>
      <c r="C3092"/>
      <c r="D3092"/>
      <c r="E3092"/>
      <c r="F3092"/>
      <c r="G3092"/>
      <c r="H3092"/>
    </row>
    <row r="3093" spans="2:8" x14ac:dyDescent="0.2">
      <c r="B3093"/>
      <c r="C3093"/>
      <c r="D3093"/>
      <c r="E3093"/>
      <c r="F3093"/>
      <c r="G3093"/>
      <c r="H3093"/>
    </row>
    <row r="3094" spans="2:8" x14ac:dyDescent="0.2">
      <c r="B3094"/>
      <c r="C3094"/>
      <c r="D3094"/>
      <c r="E3094"/>
      <c r="F3094"/>
      <c r="G3094"/>
      <c r="H3094"/>
    </row>
    <row r="3095" spans="2:8" x14ac:dyDescent="0.2">
      <c r="B3095"/>
      <c r="C3095"/>
      <c r="D3095"/>
      <c r="E3095"/>
      <c r="F3095"/>
      <c r="G3095"/>
      <c r="H3095"/>
    </row>
    <row r="3096" spans="2:8" x14ac:dyDescent="0.2">
      <c r="B3096"/>
      <c r="C3096"/>
      <c r="D3096"/>
      <c r="E3096"/>
      <c r="F3096"/>
      <c r="G3096"/>
      <c r="H3096"/>
    </row>
    <row r="3097" spans="2:8" x14ac:dyDescent="0.2">
      <c r="B3097"/>
      <c r="C3097"/>
      <c r="D3097"/>
      <c r="E3097"/>
      <c r="F3097"/>
      <c r="G3097"/>
      <c r="H3097"/>
    </row>
    <row r="3098" spans="2:8" x14ac:dyDescent="0.2">
      <c r="B3098"/>
      <c r="C3098"/>
      <c r="D3098"/>
      <c r="E3098"/>
      <c r="F3098"/>
      <c r="G3098"/>
      <c r="H3098"/>
    </row>
    <row r="3099" spans="2:8" x14ac:dyDescent="0.2">
      <c r="B3099"/>
      <c r="C3099"/>
      <c r="D3099"/>
      <c r="E3099"/>
      <c r="F3099"/>
      <c r="G3099"/>
      <c r="H3099"/>
    </row>
    <row r="3100" spans="2:8" x14ac:dyDescent="0.2">
      <c r="B3100"/>
      <c r="C3100"/>
      <c r="D3100"/>
      <c r="E3100"/>
      <c r="F3100"/>
      <c r="G3100"/>
      <c r="H3100"/>
    </row>
    <row r="3101" spans="2:8" x14ac:dyDescent="0.2">
      <c r="B3101"/>
      <c r="C3101"/>
      <c r="D3101"/>
      <c r="E3101"/>
      <c r="F3101"/>
      <c r="G3101"/>
      <c r="H3101"/>
    </row>
    <row r="3102" spans="2:8" x14ac:dyDescent="0.2">
      <c r="B3102"/>
      <c r="C3102"/>
      <c r="D3102"/>
      <c r="E3102"/>
      <c r="F3102"/>
      <c r="G3102"/>
      <c r="H3102"/>
    </row>
    <row r="3103" spans="2:8" x14ac:dyDescent="0.2">
      <c r="B3103"/>
      <c r="C3103"/>
      <c r="D3103"/>
      <c r="E3103"/>
      <c r="F3103"/>
      <c r="G3103"/>
      <c r="H3103"/>
    </row>
    <row r="3104" spans="2:8" x14ac:dyDescent="0.2">
      <c r="B3104"/>
      <c r="C3104"/>
      <c r="D3104"/>
      <c r="E3104"/>
      <c r="F3104"/>
      <c r="G3104"/>
      <c r="H3104"/>
    </row>
    <row r="3105" spans="2:8" x14ac:dyDescent="0.2">
      <c r="B3105"/>
      <c r="C3105"/>
      <c r="D3105"/>
      <c r="E3105"/>
      <c r="F3105"/>
      <c r="G3105"/>
      <c r="H3105"/>
    </row>
    <row r="3106" spans="2:8" x14ac:dyDescent="0.2">
      <c r="B3106"/>
      <c r="C3106"/>
      <c r="D3106"/>
      <c r="E3106"/>
      <c r="F3106"/>
      <c r="G3106"/>
      <c r="H3106"/>
    </row>
    <row r="3107" spans="2:8" x14ac:dyDescent="0.2">
      <c r="B3107"/>
      <c r="C3107"/>
      <c r="D3107"/>
      <c r="E3107"/>
      <c r="F3107"/>
      <c r="G3107"/>
      <c r="H3107"/>
    </row>
    <row r="3108" spans="2:8" x14ac:dyDescent="0.2">
      <c r="B3108"/>
      <c r="C3108"/>
      <c r="D3108"/>
      <c r="E3108"/>
      <c r="F3108"/>
      <c r="G3108"/>
      <c r="H3108"/>
    </row>
    <row r="3109" spans="2:8" x14ac:dyDescent="0.2">
      <c r="B3109"/>
      <c r="C3109"/>
      <c r="D3109"/>
      <c r="E3109"/>
      <c r="F3109"/>
      <c r="G3109"/>
      <c r="H3109"/>
    </row>
    <row r="3110" spans="2:8" x14ac:dyDescent="0.2">
      <c r="B3110"/>
      <c r="C3110"/>
      <c r="D3110"/>
      <c r="E3110"/>
      <c r="F3110"/>
      <c r="G3110"/>
      <c r="H3110"/>
    </row>
    <row r="3111" spans="2:8" x14ac:dyDescent="0.2">
      <c r="B3111"/>
      <c r="C3111"/>
      <c r="D3111"/>
      <c r="E3111"/>
      <c r="F3111"/>
      <c r="G3111"/>
      <c r="H3111"/>
    </row>
    <row r="3112" spans="2:8" x14ac:dyDescent="0.2">
      <c r="B3112"/>
      <c r="C3112"/>
      <c r="D3112"/>
      <c r="E3112"/>
      <c r="F3112"/>
      <c r="G3112"/>
      <c r="H3112"/>
    </row>
    <row r="3113" spans="2:8" x14ac:dyDescent="0.2">
      <c r="B3113"/>
      <c r="C3113"/>
      <c r="D3113"/>
      <c r="E3113"/>
      <c r="F3113"/>
      <c r="G3113"/>
      <c r="H3113"/>
    </row>
    <row r="3114" spans="2:8" x14ac:dyDescent="0.2">
      <c r="B3114"/>
      <c r="C3114"/>
      <c r="D3114"/>
      <c r="E3114"/>
      <c r="F3114"/>
      <c r="G3114"/>
      <c r="H3114"/>
    </row>
    <row r="3115" spans="2:8" x14ac:dyDescent="0.2">
      <c r="B3115"/>
      <c r="C3115"/>
      <c r="D3115"/>
      <c r="E3115"/>
      <c r="F3115"/>
      <c r="G3115"/>
      <c r="H3115"/>
    </row>
    <row r="3116" spans="2:8" x14ac:dyDescent="0.2">
      <c r="B3116"/>
      <c r="C3116"/>
      <c r="D3116"/>
      <c r="E3116"/>
      <c r="F3116"/>
      <c r="G3116"/>
      <c r="H3116"/>
    </row>
    <row r="3117" spans="2:8" x14ac:dyDescent="0.2">
      <c r="B3117"/>
      <c r="C3117"/>
      <c r="D3117"/>
      <c r="E3117"/>
      <c r="F3117"/>
      <c r="G3117"/>
      <c r="H3117"/>
    </row>
    <row r="3118" spans="2:8" x14ac:dyDescent="0.2">
      <c r="B3118"/>
      <c r="C3118"/>
      <c r="D3118"/>
      <c r="E3118"/>
      <c r="F3118"/>
      <c r="G3118"/>
      <c r="H3118"/>
    </row>
    <row r="3119" spans="2:8" x14ac:dyDescent="0.2">
      <c r="B3119"/>
      <c r="C3119"/>
      <c r="D3119"/>
      <c r="E3119"/>
      <c r="F3119"/>
      <c r="G3119"/>
      <c r="H3119"/>
    </row>
    <row r="3120" spans="2:8" x14ac:dyDescent="0.2">
      <c r="B3120"/>
      <c r="C3120"/>
      <c r="D3120"/>
      <c r="E3120"/>
      <c r="F3120"/>
      <c r="G3120"/>
      <c r="H3120"/>
    </row>
    <row r="3121" spans="2:8" x14ac:dyDescent="0.2">
      <c r="B3121"/>
      <c r="C3121"/>
      <c r="D3121"/>
      <c r="E3121"/>
      <c r="F3121"/>
      <c r="G3121"/>
      <c r="H3121"/>
    </row>
    <row r="3122" spans="2:8" x14ac:dyDescent="0.2">
      <c r="B3122"/>
      <c r="C3122"/>
      <c r="D3122"/>
      <c r="E3122"/>
      <c r="F3122"/>
      <c r="G3122"/>
      <c r="H3122"/>
    </row>
    <row r="3123" spans="2:8" x14ac:dyDescent="0.2">
      <c r="B3123"/>
      <c r="C3123"/>
      <c r="D3123"/>
      <c r="E3123"/>
      <c r="F3123"/>
      <c r="G3123"/>
      <c r="H3123"/>
    </row>
    <row r="3124" spans="2:8" x14ac:dyDescent="0.2">
      <c r="B3124"/>
      <c r="C3124"/>
      <c r="D3124"/>
      <c r="E3124"/>
      <c r="F3124"/>
      <c r="G3124"/>
      <c r="H3124"/>
    </row>
    <row r="3125" spans="2:8" x14ac:dyDescent="0.2">
      <c r="B3125"/>
      <c r="C3125"/>
      <c r="D3125"/>
      <c r="E3125"/>
      <c r="F3125"/>
      <c r="G3125"/>
      <c r="H3125"/>
    </row>
    <row r="3126" spans="2:8" x14ac:dyDescent="0.2">
      <c r="B3126"/>
      <c r="C3126"/>
      <c r="D3126"/>
      <c r="E3126"/>
      <c r="F3126"/>
      <c r="G3126"/>
      <c r="H3126"/>
    </row>
    <row r="3127" spans="2:8" x14ac:dyDescent="0.2">
      <c r="B3127"/>
      <c r="C3127"/>
      <c r="D3127"/>
      <c r="E3127"/>
      <c r="F3127"/>
      <c r="G3127"/>
      <c r="H3127"/>
    </row>
    <row r="3128" spans="2:8" x14ac:dyDescent="0.2">
      <c r="B3128"/>
      <c r="C3128"/>
      <c r="D3128"/>
      <c r="E3128"/>
      <c r="F3128"/>
      <c r="G3128"/>
      <c r="H3128"/>
    </row>
    <row r="3129" spans="2:8" x14ac:dyDescent="0.2">
      <c r="B3129"/>
      <c r="C3129"/>
      <c r="D3129"/>
      <c r="E3129"/>
      <c r="F3129"/>
      <c r="G3129"/>
      <c r="H3129"/>
    </row>
    <row r="3130" spans="2:8" x14ac:dyDescent="0.2">
      <c r="B3130"/>
      <c r="C3130"/>
      <c r="D3130"/>
      <c r="E3130"/>
      <c r="F3130"/>
      <c r="G3130"/>
      <c r="H3130"/>
    </row>
    <row r="3131" spans="2:8" x14ac:dyDescent="0.2">
      <c r="B3131"/>
      <c r="C3131"/>
      <c r="D3131"/>
      <c r="E3131"/>
      <c r="F3131"/>
      <c r="G3131"/>
      <c r="H3131"/>
    </row>
    <row r="3132" spans="2:8" x14ac:dyDescent="0.2">
      <c r="B3132"/>
      <c r="C3132"/>
      <c r="D3132"/>
      <c r="E3132"/>
      <c r="F3132"/>
      <c r="G3132"/>
      <c r="H3132"/>
    </row>
    <row r="3133" spans="2:8" x14ac:dyDescent="0.2">
      <c r="B3133"/>
      <c r="C3133"/>
      <c r="D3133"/>
      <c r="E3133"/>
      <c r="F3133"/>
      <c r="G3133"/>
      <c r="H3133"/>
    </row>
    <row r="3134" spans="2:8" x14ac:dyDescent="0.2">
      <c r="B3134"/>
      <c r="C3134"/>
      <c r="D3134"/>
      <c r="E3134"/>
      <c r="F3134"/>
      <c r="G3134"/>
      <c r="H3134"/>
    </row>
    <row r="3135" spans="2:8" x14ac:dyDescent="0.2">
      <c r="B3135"/>
      <c r="C3135"/>
      <c r="D3135"/>
      <c r="E3135"/>
      <c r="F3135"/>
      <c r="G3135"/>
      <c r="H3135"/>
    </row>
    <row r="3136" spans="2:8" x14ac:dyDescent="0.2">
      <c r="B3136"/>
      <c r="C3136"/>
      <c r="D3136"/>
      <c r="E3136"/>
      <c r="F3136"/>
      <c r="G3136"/>
      <c r="H3136"/>
    </row>
    <row r="3137" spans="2:8" x14ac:dyDescent="0.2">
      <c r="B3137"/>
      <c r="C3137"/>
      <c r="D3137"/>
      <c r="E3137"/>
      <c r="F3137"/>
      <c r="G3137"/>
      <c r="H3137"/>
    </row>
    <row r="3138" spans="2:8" x14ac:dyDescent="0.2">
      <c r="B3138"/>
      <c r="C3138"/>
      <c r="D3138"/>
      <c r="E3138"/>
      <c r="F3138"/>
      <c r="G3138"/>
      <c r="H3138"/>
    </row>
    <row r="3139" spans="2:8" x14ac:dyDescent="0.2">
      <c r="B3139"/>
      <c r="C3139"/>
      <c r="D3139"/>
      <c r="E3139"/>
      <c r="F3139"/>
      <c r="G3139"/>
      <c r="H3139"/>
    </row>
    <row r="3140" spans="2:8" x14ac:dyDescent="0.2">
      <c r="B3140"/>
      <c r="C3140"/>
      <c r="D3140"/>
      <c r="E3140"/>
      <c r="F3140"/>
      <c r="G3140"/>
      <c r="H3140"/>
    </row>
    <row r="3141" spans="2:8" x14ac:dyDescent="0.2">
      <c r="B3141"/>
      <c r="C3141"/>
      <c r="D3141"/>
      <c r="E3141"/>
      <c r="F3141"/>
      <c r="G3141"/>
      <c r="H3141"/>
    </row>
    <row r="3142" spans="2:8" x14ac:dyDescent="0.2">
      <c r="B3142"/>
      <c r="C3142"/>
      <c r="D3142"/>
      <c r="E3142"/>
      <c r="F3142"/>
      <c r="G3142"/>
      <c r="H3142"/>
    </row>
    <row r="3143" spans="2:8" x14ac:dyDescent="0.2">
      <c r="B3143"/>
      <c r="C3143"/>
      <c r="D3143"/>
      <c r="E3143"/>
      <c r="F3143"/>
      <c r="G3143"/>
      <c r="H3143"/>
    </row>
    <row r="3144" spans="2:8" x14ac:dyDescent="0.2">
      <c r="B3144"/>
      <c r="C3144"/>
      <c r="D3144"/>
      <c r="E3144"/>
      <c r="F3144"/>
      <c r="G3144"/>
      <c r="H3144"/>
    </row>
    <row r="3145" spans="2:8" x14ac:dyDescent="0.2">
      <c r="B3145"/>
      <c r="C3145"/>
      <c r="D3145"/>
      <c r="E3145"/>
      <c r="F3145"/>
      <c r="G3145"/>
      <c r="H3145"/>
    </row>
    <row r="3146" spans="2:8" x14ac:dyDescent="0.2">
      <c r="B3146"/>
      <c r="C3146"/>
      <c r="D3146"/>
      <c r="E3146"/>
      <c r="F3146"/>
      <c r="G3146"/>
      <c r="H3146"/>
    </row>
    <row r="3147" spans="2:8" x14ac:dyDescent="0.2">
      <c r="B3147"/>
      <c r="C3147"/>
      <c r="D3147"/>
      <c r="E3147"/>
      <c r="F3147"/>
      <c r="G3147"/>
      <c r="H3147"/>
    </row>
    <row r="3148" spans="2:8" x14ac:dyDescent="0.2">
      <c r="B3148"/>
      <c r="C3148"/>
      <c r="D3148"/>
      <c r="E3148"/>
      <c r="F3148"/>
      <c r="G3148"/>
      <c r="H3148"/>
    </row>
    <row r="3149" spans="2:8" x14ac:dyDescent="0.2">
      <c r="B3149"/>
      <c r="C3149"/>
      <c r="D3149"/>
      <c r="E3149"/>
      <c r="F3149"/>
      <c r="G3149"/>
      <c r="H3149"/>
    </row>
    <row r="3150" spans="2:8" x14ac:dyDescent="0.2">
      <c r="B3150"/>
      <c r="C3150"/>
      <c r="D3150"/>
      <c r="E3150"/>
      <c r="F3150"/>
      <c r="G3150"/>
      <c r="H3150"/>
    </row>
    <row r="3151" spans="2:8" x14ac:dyDescent="0.2">
      <c r="B3151"/>
      <c r="C3151"/>
      <c r="D3151"/>
      <c r="E3151"/>
      <c r="F3151"/>
      <c r="G3151"/>
      <c r="H3151"/>
    </row>
    <row r="3152" spans="2:8" x14ac:dyDescent="0.2">
      <c r="B3152"/>
      <c r="C3152"/>
      <c r="D3152"/>
      <c r="E3152"/>
      <c r="F3152"/>
      <c r="G3152"/>
      <c r="H3152"/>
    </row>
    <row r="3153" spans="2:8" x14ac:dyDescent="0.2">
      <c r="B3153"/>
      <c r="C3153"/>
      <c r="D3153"/>
      <c r="E3153"/>
      <c r="F3153"/>
      <c r="G3153"/>
      <c r="H3153"/>
    </row>
    <row r="3154" spans="2:8" x14ac:dyDescent="0.2">
      <c r="B3154"/>
      <c r="C3154"/>
      <c r="D3154"/>
      <c r="E3154"/>
      <c r="F3154"/>
      <c r="G3154"/>
      <c r="H3154"/>
    </row>
    <row r="3155" spans="2:8" x14ac:dyDescent="0.2">
      <c r="B3155"/>
      <c r="C3155"/>
      <c r="D3155"/>
      <c r="E3155"/>
      <c r="F3155"/>
      <c r="G3155"/>
      <c r="H3155"/>
    </row>
    <row r="3156" spans="2:8" x14ac:dyDescent="0.2">
      <c r="B3156"/>
      <c r="C3156"/>
      <c r="D3156"/>
      <c r="E3156"/>
      <c r="F3156"/>
      <c r="G3156"/>
      <c r="H3156"/>
    </row>
    <row r="3157" spans="2:8" x14ac:dyDescent="0.2">
      <c r="B3157"/>
      <c r="C3157"/>
      <c r="D3157"/>
      <c r="E3157"/>
      <c r="F3157"/>
      <c r="G3157"/>
      <c r="H3157"/>
    </row>
    <row r="3158" spans="2:8" x14ac:dyDescent="0.2">
      <c r="B3158"/>
      <c r="C3158"/>
      <c r="D3158"/>
      <c r="E3158"/>
      <c r="F3158"/>
      <c r="G3158"/>
      <c r="H3158"/>
    </row>
    <row r="3159" spans="2:8" x14ac:dyDescent="0.2">
      <c r="B3159"/>
      <c r="C3159"/>
      <c r="D3159"/>
      <c r="E3159"/>
      <c r="F3159"/>
      <c r="G3159"/>
      <c r="H3159"/>
    </row>
    <row r="3160" spans="2:8" x14ac:dyDescent="0.2">
      <c r="B3160"/>
      <c r="C3160"/>
      <c r="D3160"/>
      <c r="E3160"/>
      <c r="F3160"/>
      <c r="G3160"/>
      <c r="H3160"/>
    </row>
    <row r="3161" spans="2:8" x14ac:dyDescent="0.2">
      <c r="B3161"/>
      <c r="C3161"/>
      <c r="D3161"/>
      <c r="E3161"/>
      <c r="F3161"/>
      <c r="G3161"/>
      <c r="H3161"/>
    </row>
    <row r="3162" spans="2:8" x14ac:dyDescent="0.2">
      <c r="B3162"/>
      <c r="C3162"/>
      <c r="D3162"/>
      <c r="E3162"/>
      <c r="F3162"/>
      <c r="G3162"/>
      <c r="H3162"/>
    </row>
    <row r="3163" spans="2:8" x14ac:dyDescent="0.2">
      <c r="B3163"/>
      <c r="C3163"/>
      <c r="D3163"/>
      <c r="E3163"/>
      <c r="F3163"/>
      <c r="G3163"/>
      <c r="H3163"/>
    </row>
    <row r="3164" spans="2:8" x14ac:dyDescent="0.2">
      <c r="B3164"/>
      <c r="C3164"/>
      <c r="D3164"/>
      <c r="E3164"/>
      <c r="F3164"/>
      <c r="G3164"/>
      <c r="H3164"/>
    </row>
    <row r="3165" spans="2:8" x14ac:dyDescent="0.2">
      <c r="B3165"/>
      <c r="C3165"/>
      <c r="D3165"/>
      <c r="E3165"/>
      <c r="F3165"/>
      <c r="G3165"/>
      <c r="H3165"/>
    </row>
    <row r="3166" spans="2:8" x14ac:dyDescent="0.2">
      <c r="B3166"/>
      <c r="C3166"/>
      <c r="D3166"/>
      <c r="E3166"/>
      <c r="F3166"/>
      <c r="G3166"/>
      <c r="H3166"/>
    </row>
    <row r="3167" spans="2:8" x14ac:dyDescent="0.2">
      <c r="B3167"/>
      <c r="C3167"/>
      <c r="D3167"/>
      <c r="E3167"/>
      <c r="F3167"/>
      <c r="G3167"/>
      <c r="H3167"/>
    </row>
    <row r="3168" spans="2:8" x14ac:dyDescent="0.2">
      <c r="B3168"/>
      <c r="C3168"/>
      <c r="D3168"/>
      <c r="E3168"/>
      <c r="F3168"/>
      <c r="G3168"/>
      <c r="H3168"/>
    </row>
    <row r="3169" spans="2:8" x14ac:dyDescent="0.2">
      <c r="B3169"/>
      <c r="C3169"/>
      <c r="D3169"/>
      <c r="E3169"/>
      <c r="F3169"/>
      <c r="G3169"/>
      <c r="H3169"/>
    </row>
    <row r="3170" spans="2:8" x14ac:dyDescent="0.2">
      <c r="B3170"/>
      <c r="C3170"/>
      <c r="D3170"/>
      <c r="E3170"/>
      <c r="F3170"/>
      <c r="G3170"/>
      <c r="H3170"/>
    </row>
    <row r="3171" spans="2:8" x14ac:dyDescent="0.2">
      <c r="B3171"/>
      <c r="C3171"/>
      <c r="D3171"/>
      <c r="E3171"/>
      <c r="F3171"/>
      <c r="G3171"/>
      <c r="H3171"/>
    </row>
    <row r="3172" spans="2:8" x14ac:dyDescent="0.2">
      <c r="B3172"/>
      <c r="C3172"/>
      <c r="D3172"/>
      <c r="E3172"/>
      <c r="F3172"/>
      <c r="G3172"/>
      <c r="H3172"/>
    </row>
    <row r="3173" spans="2:8" x14ac:dyDescent="0.2">
      <c r="B3173"/>
      <c r="C3173"/>
      <c r="D3173"/>
      <c r="E3173"/>
      <c r="F3173"/>
      <c r="G3173"/>
      <c r="H3173"/>
    </row>
    <row r="3174" spans="2:8" x14ac:dyDescent="0.2">
      <c r="B3174"/>
      <c r="C3174"/>
      <c r="D3174"/>
      <c r="E3174"/>
      <c r="F3174"/>
      <c r="G3174"/>
      <c r="H3174"/>
    </row>
    <row r="3175" spans="2:8" x14ac:dyDescent="0.2">
      <c r="B3175"/>
      <c r="C3175"/>
      <c r="D3175"/>
      <c r="E3175"/>
      <c r="F3175"/>
      <c r="G3175"/>
      <c r="H3175"/>
    </row>
    <row r="3176" spans="2:8" x14ac:dyDescent="0.2">
      <c r="B3176"/>
      <c r="C3176"/>
      <c r="D3176"/>
      <c r="E3176"/>
      <c r="F3176"/>
      <c r="G3176"/>
      <c r="H3176"/>
    </row>
    <row r="3177" spans="2:8" x14ac:dyDescent="0.2">
      <c r="B3177"/>
      <c r="C3177"/>
      <c r="D3177"/>
      <c r="E3177"/>
      <c r="F3177"/>
      <c r="G3177"/>
      <c r="H3177"/>
    </row>
    <row r="3178" spans="2:8" x14ac:dyDescent="0.2">
      <c r="B3178"/>
      <c r="C3178"/>
      <c r="D3178"/>
      <c r="E3178"/>
      <c r="F3178"/>
      <c r="G3178"/>
      <c r="H3178"/>
    </row>
    <row r="3179" spans="2:8" x14ac:dyDescent="0.2">
      <c r="B3179"/>
      <c r="C3179"/>
      <c r="D3179"/>
      <c r="E3179"/>
      <c r="F3179"/>
      <c r="G3179"/>
      <c r="H3179"/>
    </row>
    <row r="3180" spans="2:8" x14ac:dyDescent="0.2">
      <c r="B3180"/>
      <c r="C3180"/>
      <c r="D3180"/>
      <c r="E3180"/>
      <c r="F3180"/>
      <c r="G3180"/>
      <c r="H3180"/>
    </row>
    <row r="3181" spans="2:8" x14ac:dyDescent="0.2">
      <c r="B3181"/>
      <c r="C3181"/>
      <c r="D3181"/>
      <c r="E3181"/>
      <c r="F3181"/>
      <c r="G3181"/>
      <c r="H3181"/>
    </row>
    <row r="3182" spans="2:8" x14ac:dyDescent="0.2">
      <c r="B3182"/>
      <c r="C3182"/>
      <c r="D3182"/>
      <c r="E3182"/>
      <c r="F3182"/>
      <c r="G3182"/>
      <c r="H3182"/>
    </row>
    <row r="3183" spans="2:8" x14ac:dyDescent="0.2">
      <c r="B3183"/>
      <c r="C3183"/>
      <c r="D3183"/>
      <c r="E3183"/>
      <c r="F3183"/>
      <c r="G3183"/>
      <c r="H3183"/>
    </row>
    <row r="3184" spans="2:8" x14ac:dyDescent="0.2">
      <c r="B3184"/>
      <c r="C3184"/>
      <c r="D3184"/>
      <c r="E3184"/>
      <c r="F3184"/>
      <c r="G3184"/>
      <c r="H3184"/>
    </row>
    <row r="3185" spans="2:8" x14ac:dyDescent="0.2">
      <c r="B3185"/>
      <c r="C3185"/>
      <c r="D3185"/>
      <c r="E3185"/>
      <c r="F3185"/>
      <c r="G3185"/>
      <c r="H3185"/>
    </row>
    <row r="3186" spans="2:8" x14ac:dyDescent="0.2">
      <c r="B3186"/>
      <c r="C3186"/>
      <c r="D3186"/>
      <c r="E3186"/>
      <c r="F3186"/>
      <c r="G3186"/>
      <c r="H3186"/>
    </row>
    <row r="3187" spans="2:8" x14ac:dyDescent="0.2">
      <c r="B3187"/>
      <c r="C3187"/>
      <c r="D3187"/>
      <c r="E3187"/>
      <c r="F3187"/>
      <c r="G3187"/>
      <c r="H3187"/>
    </row>
    <row r="3188" spans="2:8" x14ac:dyDescent="0.2">
      <c r="B3188"/>
      <c r="C3188"/>
      <c r="D3188"/>
      <c r="E3188"/>
      <c r="F3188"/>
      <c r="G3188"/>
      <c r="H3188"/>
    </row>
    <row r="3189" spans="2:8" x14ac:dyDescent="0.2">
      <c r="B3189"/>
      <c r="C3189"/>
      <c r="D3189"/>
      <c r="E3189"/>
      <c r="F3189"/>
      <c r="G3189"/>
      <c r="H3189"/>
    </row>
    <row r="3190" spans="2:8" x14ac:dyDescent="0.2">
      <c r="B3190"/>
      <c r="C3190"/>
      <c r="D3190"/>
      <c r="E3190"/>
      <c r="F3190"/>
      <c r="G3190"/>
      <c r="H3190"/>
    </row>
    <row r="3191" spans="2:8" x14ac:dyDescent="0.2">
      <c r="B3191"/>
      <c r="C3191"/>
      <c r="D3191"/>
      <c r="E3191"/>
      <c r="F3191"/>
      <c r="G3191"/>
      <c r="H3191"/>
    </row>
    <row r="3192" spans="2:8" x14ac:dyDescent="0.2">
      <c r="B3192"/>
      <c r="C3192"/>
      <c r="D3192"/>
      <c r="E3192"/>
      <c r="F3192"/>
      <c r="G3192"/>
      <c r="H3192"/>
    </row>
    <row r="3193" spans="2:8" x14ac:dyDescent="0.2">
      <c r="B3193"/>
      <c r="C3193"/>
      <c r="D3193"/>
      <c r="E3193"/>
      <c r="F3193"/>
      <c r="G3193"/>
      <c r="H3193"/>
    </row>
    <row r="3194" spans="2:8" x14ac:dyDescent="0.2">
      <c r="B3194"/>
      <c r="C3194"/>
      <c r="D3194"/>
      <c r="E3194"/>
      <c r="F3194"/>
      <c r="G3194"/>
      <c r="H3194"/>
    </row>
    <row r="3195" spans="2:8" x14ac:dyDescent="0.2">
      <c r="B3195"/>
      <c r="C3195"/>
      <c r="D3195"/>
      <c r="E3195"/>
      <c r="F3195"/>
      <c r="G3195"/>
      <c r="H3195"/>
    </row>
    <row r="3196" spans="2:8" x14ac:dyDescent="0.2">
      <c r="B3196"/>
      <c r="C3196"/>
      <c r="D3196"/>
      <c r="E3196"/>
      <c r="F3196"/>
      <c r="G3196"/>
      <c r="H3196"/>
    </row>
    <row r="3197" spans="2:8" x14ac:dyDescent="0.2">
      <c r="B3197"/>
      <c r="C3197"/>
      <c r="D3197"/>
      <c r="E3197"/>
      <c r="F3197"/>
      <c r="G3197"/>
      <c r="H3197"/>
    </row>
    <row r="3198" spans="2:8" x14ac:dyDescent="0.2">
      <c r="B3198"/>
      <c r="C3198"/>
      <c r="D3198"/>
      <c r="E3198"/>
      <c r="F3198"/>
      <c r="G3198"/>
      <c r="H3198"/>
    </row>
    <row r="3199" spans="2:8" x14ac:dyDescent="0.2">
      <c r="B3199"/>
      <c r="C3199"/>
      <c r="D3199"/>
      <c r="E3199"/>
      <c r="F3199"/>
      <c r="G3199"/>
      <c r="H3199"/>
    </row>
    <row r="3200" spans="2:8" x14ac:dyDescent="0.2">
      <c r="B3200"/>
      <c r="C3200"/>
      <c r="D3200"/>
      <c r="E3200"/>
      <c r="F3200"/>
      <c r="G3200"/>
      <c r="H3200"/>
    </row>
    <row r="3201" spans="2:8" x14ac:dyDescent="0.2">
      <c r="B3201"/>
      <c r="C3201"/>
      <c r="D3201"/>
      <c r="E3201"/>
      <c r="F3201"/>
      <c r="G3201"/>
      <c r="H3201"/>
    </row>
    <row r="3202" spans="2:8" x14ac:dyDescent="0.2">
      <c r="B3202"/>
      <c r="C3202"/>
      <c r="D3202"/>
      <c r="E3202"/>
      <c r="F3202"/>
      <c r="G3202"/>
      <c r="H3202"/>
    </row>
    <row r="3203" spans="2:8" x14ac:dyDescent="0.2">
      <c r="B3203"/>
      <c r="C3203"/>
      <c r="D3203"/>
      <c r="E3203"/>
      <c r="F3203"/>
      <c r="G3203"/>
      <c r="H3203"/>
    </row>
    <row r="3204" spans="2:8" x14ac:dyDescent="0.2">
      <c r="B3204"/>
      <c r="C3204"/>
      <c r="D3204"/>
      <c r="E3204"/>
      <c r="F3204"/>
      <c r="G3204"/>
      <c r="H3204"/>
    </row>
    <row r="3205" spans="2:8" x14ac:dyDescent="0.2">
      <c r="B3205"/>
      <c r="C3205"/>
      <c r="D3205"/>
      <c r="E3205"/>
      <c r="F3205"/>
      <c r="G3205"/>
      <c r="H3205"/>
    </row>
    <row r="3206" spans="2:8" x14ac:dyDescent="0.2">
      <c r="B3206"/>
      <c r="C3206"/>
      <c r="D3206"/>
      <c r="E3206"/>
      <c r="F3206"/>
      <c r="G3206"/>
      <c r="H3206"/>
    </row>
    <row r="3207" spans="2:8" x14ac:dyDescent="0.2">
      <c r="B3207"/>
      <c r="C3207"/>
      <c r="D3207"/>
      <c r="E3207"/>
      <c r="F3207"/>
      <c r="G3207"/>
      <c r="H3207"/>
    </row>
    <row r="3208" spans="2:8" x14ac:dyDescent="0.2">
      <c r="B3208"/>
      <c r="C3208"/>
      <c r="D3208"/>
      <c r="E3208"/>
      <c r="F3208"/>
      <c r="G3208"/>
      <c r="H3208"/>
    </row>
    <row r="3209" spans="2:8" x14ac:dyDescent="0.2">
      <c r="B3209"/>
      <c r="C3209"/>
      <c r="D3209"/>
      <c r="E3209"/>
      <c r="F3209"/>
      <c r="G3209"/>
      <c r="H3209"/>
    </row>
    <row r="3210" spans="2:8" x14ac:dyDescent="0.2">
      <c r="B3210"/>
      <c r="C3210"/>
      <c r="D3210"/>
      <c r="E3210"/>
      <c r="F3210"/>
      <c r="G3210"/>
      <c r="H3210"/>
    </row>
    <row r="3211" spans="2:8" x14ac:dyDescent="0.2">
      <c r="B3211"/>
      <c r="C3211"/>
      <c r="D3211"/>
      <c r="E3211"/>
      <c r="F3211"/>
      <c r="G3211"/>
      <c r="H3211"/>
    </row>
    <row r="3212" spans="2:8" x14ac:dyDescent="0.2">
      <c r="B3212"/>
      <c r="C3212"/>
      <c r="D3212"/>
      <c r="E3212"/>
      <c r="F3212"/>
      <c r="G3212"/>
      <c r="H3212"/>
    </row>
    <row r="3213" spans="2:8" x14ac:dyDescent="0.2">
      <c r="B3213"/>
      <c r="C3213"/>
      <c r="D3213"/>
      <c r="E3213"/>
      <c r="F3213"/>
      <c r="G3213"/>
      <c r="H3213"/>
    </row>
    <row r="3214" spans="2:8" x14ac:dyDescent="0.2">
      <c r="B3214"/>
      <c r="C3214"/>
      <c r="D3214"/>
      <c r="E3214"/>
      <c r="F3214"/>
      <c r="G3214"/>
      <c r="H3214"/>
    </row>
    <row r="3215" spans="2:8" x14ac:dyDescent="0.2">
      <c r="B3215"/>
      <c r="C3215"/>
      <c r="D3215"/>
      <c r="E3215"/>
      <c r="F3215"/>
      <c r="G3215"/>
      <c r="H3215"/>
    </row>
    <row r="3216" spans="2:8" x14ac:dyDescent="0.2">
      <c r="B3216"/>
      <c r="C3216"/>
      <c r="D3216"/>
      <c r="E3216"/>
      <c r="F3216"/>
      <c r="G3216"/>
      <c r="H3216"/>
    </row>
    <row r="3217" spans="2:8" x14ac:dyDescent="0.2">
      <c r="B3217"/>
      <c r="C3217"/>
      <c r="D3217"/>
      <c r="E3217"/>
      <c r="F3217"/>
      <c r="G3217"/>
      <c r="H3217"/>
    </row>
    <row r="3218" spans="2:8" x14ac:dyDescent="0.2">
      <c r="B3218"/>
      <c r="C3218"/>
      <c r="D3218"/>
      <c r="E3218"/>
      <c r="F3218"/>
      <c r="G3218"/>
      <c r="H3218"/>
    </row>
    <row r="3219" spans="2:8" x14ac:dyDescent="0.2">
      <c r="B3219"/>
      <c r="C3219"/>
      <c r="D3219"/>
      <c r="E3219"/>
      <c r="F3219"/>
      <c r="G3219"/>
      <c r="H3219"/>
    </row>
    <row r="3220" spans="2:8" x14ac:dyDescent="0.2">
      <c r="B3220"/>
      <c r="C3220"/>
      <c r="D3220"/>
      <c r="E3220"/>
      <c r="F3220"/>
      <c r="G3220"/>
      <c r="H3220"/>
    </row>
    <row r="3221" spans="2:8" x14ac:dyDescent="0.2">
      <c r="B3221"/>
      <c r="C3221"/>
      <c r="D3221"/>
      <c r="E3221"/>
      <c r="F3221"/>
      <c r="G3221"/>
      <c r="H3221"/>
    </row>
    <row r="3222" spans="2:8" x14ac:dyDescent="0.2">
      <c r="B3222"/>
      <c r="C3222"/>
      <c r="D3222"/>
      <c r="E3222"/>
      <c r="F3222"/>
      <c r="G3222"/>
      <c r="H3222"/>
    </row>
    <row r="3223" spans="2:8" x14ac:dyDescent="0.2">
      <c r="B3223"/>
      <c r="C3223"/>
      <c r="D3223"/>
      <c r="E3223"/>
      <c r="F3223"/>
      <c r="G3223"/>
      <c r="H3223"/>
    </row>
    <row r="3224" spans="2:8" x14ac:dyDescent="0.2">
      <c r="B3224"/>
      <c r="C3224"/>
      <c r="D3224"/>
      <c r="E3224"/>
      <c r="F3224"/>
      <c r="G3224"/>
      <c r="H3224"/>
    </row>
    <row r="3225" spans="2:8" x14ac:dyDescent="0.2">
      <c r="B3225"/>
      <c r="C3225"/>
      <c r="D3225"/>
      <c r="E3225"/>
      <c r="F3225"/>
      <c r="G3225"/>
      <c r="H3225"/>
    </row>
    <row r="3226" spans="2:8" x14ac:dyDescent="0.2">
      <c r="B3226"/>
      <c r="C3226"/>
      <c r="D3226"/>
      <c r="E3226"/>
      <c r="F3226"/>
      <c r="G3226"/>
      <c r="H3226"/>
    </row>
    <row r="3227" spans="2:8" x14ac:dyDescent="0.2">
      <c r="B3227"/>
      <c r="C3227"/>
      <c r="D3227"/>
      <c r="E3227"/>
      <c r="F3227"/>
      <c r="G3227"/>
      <c r="H3227"/>
    </row>
    <row r="3228" spans="2:8" x14ac:dyDescent="0.2">
      <c r="B3228"/>
      <c r="C3228"/>
      <c r="D3228"/>
      <c r="E3228"/>
      <c r="F3228"/>
      <c r="G3228"/>
      <c r="H3228"/>
    </row>
    <row r="3229" spans="2:8" x14ac:dyDescent="0.2">
      <c r="B3229"/>
      <c r="C3229"/>
      <c r="D3229"/>
      <c r="E3229"/>
      <c r="F3229"/>
      <c r="G3229"/>
      <c r="H3229"/>
    </row>
    <row r="3230" spans="2:8" x14ac:dyDescent="0.2">
      <c r="B3230"/>
      <c r="C3230"/>
      <c r="D3230"/>
      <c r="E3230"/>
      <c r="F3230"/>
      <c r="G3230"/>
      <c r="H3230"/>
    </row>
    <row r="3231" spans="2:8" x14ac:dyDescent="0.2">
      <c r="B3231"/>
      <c r="C3231"/>
      <c r="D3231"/>
      <c r="E3231"/>
      <c r="F3231"/>
      <c r="G3231"/>
      <c r="H3231"/>
    </row>
    <row r="3232" spans="2:8" x14ac:dyDescent="0.2">
      <c r="B3232"/>
      <c r="C3232"/>
      <c r="D3232"/>
      <c r="E3232"/>
      <c r="F3232"/>
      <c r="G3232"/>
      <c r="H3232"/>
    </row>
    <row r="3233" spans="2:8" x14ac:dyDescent="0.2">
      <c r="B3233"/>
      <c r="C3233"/>
      <c r="D3233"/>
      <c r="E3233"/>
      <c r="F3233"/>
      <c r="G3233"/>
      <c r="H3233"/>
    </row>
    <row r="3234" spans="2:8" x14ac:dyDescent="0.2">
      <c r="B3234"/>
      <c r="C3234"/>
      <c r="D3234"/>
      <c r="E3234"/>
      <c r="F3234"/>
      <c r="G3234"/>
      <c r="H3234"/>
    </row>
    <row r="3235" spans="2:8" x14ac:dyDescent="0.2">
      <c r="B3235"/>
      <c r="C3235"/>
      <c r="D3235"/>
      <c r="E3235"/>
      <c r="F3235"/>
      <c r="G3235"/>
      <c r="H3235"/>
    </row>
    <row r="3236" spans="2:8" x14ac:dyDescent="0.2">
      <c r="B3236"/>
      <c r="C3236"/>
      <c r="D3236"/>
      <c r="E3236"/>
      <c r="F3236"/>
      <c r="G3236"/>
      <c r="H3236"/>
    </row>
    <row r="3237" spans="2:8" x14ac:dyDescent="0.2">
      <c r="B3237"/>
      <c r="C3237"/>
      <c r="D3237"/>
      <c r="E3237"/>
      <c r="F3237"/>
      <c r="G3237"/>
      <c r="H3237"/>
    </row>
    <row r="3238" spans="2:8" x14ac:dyDescent="0.2">
      <c r="B3238"/>
      <c r="C3238"/>
      <c r="D3238"/>
      <c r="E3238"/>
      <c r="F3238"/>
      <c r="G3238"/>
      <c r="H3238"/>
    </row>
    <row r="3239" spans="2:8" x14ac:dyDescent="0.2">
      <c r="B3239"/>
      <c r="C3239"/>
      <c r="D3239"/>
      <c r="E3239"/>
      <c r="F3239"/>
      <c r="G3239"/>
      <c r="H3239"/>
    </row>
    <row r="3240" spans="2:8" x14ac:dyDescent="0.2">
      <c r="B3240"/>
      <c r="C3240"/>
      <c r="D3240"/>
      <c r="E3240"/>
      <c r="F3240"/>
      <c r="G3240"/>
      <c r="H3240"/>
    </row>
    <row r="3241" spans="2:8" x14ac:dyDescent="0.2">
      <c r="B3241"/>
      <c r="C3241"/>
      <c r="D3241"/>
      <c r="E3241"/>
      <c r="F3241"/>
      <c r="G3241"/>
      <c r="H3241"/>
    </row>
    <row r="3242" spans="2:8" x14ac:dyDescent="0.2">
      <c r="B3242"/>
      <c r="C3242"/>
      <c r="D3242"/>
      <c r="E3242"/>
      <c r="F3242"/>
      <c r="G3242"/>
      <c r="H3242"/>
    </row>
    <row r="3243" spans="2:8" x14ac:dyDescent="0.2">
      <c r="B3243"/>
      <c r="C3243"/>
      <c r="D3243"/>
      <c r="E3243"/>
      <c r="F3243"/>
      <c r="G3243"/>
      <c r="H3243"/>
    </row>
    <row r="3244" spans="2:8" x14ac:dyDescent="0.2">
      <c r="B3244"/>
      <c r="C3244"/>
      <c r="D3244"/>
      <c r="E3244"/>
      <c r="F3244"/>
      <c r="G3244"/>
      <c r="H3244"/>
    </row>
    <row r="3245" spans="2:8" x14ac:dyDescent="0.2">
      <c r="B3245"/>
      <c r="C3245"/>
      <c r="D3245"/>
      <c r="E3245"/>
      <c r="F3245"/>
      <c r="G3245"/>
      <c r="H3245"/>
    </row>
    <row r="3246" spans="2:8" x14ac:dyDescent="0.2">
      <c r="B3246"/>
      <c r="C3246"/>
      <c r="D3246"/>
      <c r="E3246"/>
      <c r="F3246"/>
      <c r="G3246"/>
      <c r="H3246"/>
    </row>
    <row r="3247" spans="2:8" x14ac:dyDescent="0.2">
      <c r="B3247"/>
      <c r="C3247"/>
      <c r="D3247"/>
      <c r="E3247"/>
      <c r="F3247"/>
      <c r="G3247"/>
      <c r="H3247"/>
    </row>
    <row r="3248" spans="2:8" x14ac:dyDescent="0.2">
      <c r="B3248"/>
      <c r="C3248"/>
      <c r="D3248"/>
      <c r="E3248"/>
      <c r="F3248"/>
      <c r="G3248"/>
      <c r="H3248"/>
    </row>
    <row r="3249" spans="2:8" x14ac:dyDescent="0.2">
      <c r="B3249"/>
      <c r="C3249"/>
      <c r="D3249"/>
      <c r="E3249"/>
      <c r="F3249"/>
      <c r="G3249"/>
      <c r="H3249"/>
    </row>
    <row r="3250" spans="2:8" x14ac:dyDescent="0.2">
      <c r="B3250"/>
      <c r="C3250"/>
      <c r="D3250"/>
      <c r="E3250"/>
      <c r="F3250"/>
      <c r="G3250"/>
      <c r="H3250"/>
    </row>
    <row r="3251" spans="2:8" x14ac:dyDescent="0.2">
      <c r="B3251"/>
      <c r="C3251"/>
      <c r="D3251"/>
      <c r="E3251"/>
      <c r="F3251"/>
      <c r="G3251"/>
      <c r="H3251"/>
    </row>
    <row r="3252" spans="2:8" x14ac:dyDescent="0.2">
      <c r="B3252"/>
      <c r="C3252"/>
      <c r="D3252"/>
      <c r="E3252"/>
      <c r="F3252"/>
      <c r="G3252"/>
      <c r="H3252"/>
    </row>
    <row r="3253" spans="2:8" x14ac:dyDescent="0.2">
      <c r="B3253"/>
      <c r="C3253"/>
      <c r="D3253"/>
      <c r="E3253"/>
      <c r="F3253"/>
      <c r="G3253"/>
      <c r="H3253"/>
    </row>
    <row r="3254" spans="2:8" x14ac:dyDescent="0.2">
      <c r="B3254"/>
      <c r="C3254"/>
      <c r="D3254"/>
      <c r="E3254"/>
      <c r="F3254"/>
      <c r="G3254"/>
      <c r="H3254"/>
    </row>
    <row r="3255" spans="2:8" x14ac:dyDescent="0.2">
      <c r="B3255"/>
      <c r="C3255"/>
      <c r="D3255"/>
      <c r="E3255"/>
      <c r="F3255"/>
      <c r="G3255"/>
      <c r="H3255"/>
    </row>
    <row r="3256" spans="2:8" x14ac:dyDescent="0.2">
      <c r="B3256"/>
      <c r="C3256"/>
      <c r="D3256"/>
      <c r="E3256"/>
      <c r="F3256"/>
      <c r="G3256"/>
      <c r="H3256"/>
    </row>
    <row r="3257" spans="2:8" x14ac:dyDescent="0.2">
      <c r="B3257"/>
      <c r="C3257"/>
      <c r="D3257"/>
      <c r="E3257"/>
      <c r="F3257"/>
      <c r="G3257"/>
      <c r="H3257"/>
    </row>
    <row r="3258" spans="2:8" x14ac:dyDescent="0.2">
      <c r="B3258"/>
      <c r="C3258"/>
      <c r="D3258"/>
      <c r="E3258"/>
      <c r="F3258"/>
      <c r="G3258"/>
      <c r="H3258"/>
    </row>
    <row r="3259" spans="2:8" x14ac:dyDescent="0.2">
      <c r="B3259"/>
      <c r="C3259"/>
      <c r="D3259"/>
      <c r="E3259"/>
      <c r="F3259"/>
      <c r="G3259"/>
      <c r="H3259"/>
    </row>
    <row r="3260" spans="2:8" x14ac:dyDescent="0.2">
      <c r="B3260"/>
      <c r="C3260"/>
      <c r="D3260"/>
      <c r="E3260"/>
      <c r="F3260"/>
      <c r="G3260"/>
      <c r="H3260"/>
    </row>
    <row r="3261" spans="2:8" x14ac:dyDescent="0.2">
      <c r="B3261"/>
      <c r="C3261"/>
      <c r="D3261"/>
      <c r="E3261"/>
      <c r="F3261"/>
      <c r="G3261"/>
      <c r="H3261"/>
    </row>
    <row r="3262" spans="2:8" x14ac:dyDescent="0.2">
      <c r="B3262"/>
      <c r="C3262"/>
      <c r="D3262"/>
      <c r="E3262"/>
      <c r="F3262"/>
      <c r="G3262"/>
      <c r="H3262"/>
    </row>
    <row r="3263" spans="2:8" x14ac:dyDescent="0.2">
      <c r="B3263"/>
      <c r="C3263"/>
      <c r="D3263"/>
      <c r="E3263"/>
      <c r="F3263"/>
      <c r="G3263"/>
      <c r="H3263"/>
    </row>
    <row r="3264" spans="2:8" x14ac:dyDescent="0.2">
      <c r="B3264"/>
      <c r="C3264"/>
      <c r="D3264"/>
      <c r="E3264"/>
      <c r="F3264"/>
      <c r="G3264"/>
      <c r="H3264"/>
    </row>
    <row r="3265" spans="2:8" x14ac:dyDescent="0.2">
      <c r="B3265"/>
      <c r="C3265"/>
      <c r="D3265"/>
      <c r="E3265"/>
      <c r="F3265"/>
      <c r="G3265"/>
      <c r="H3265"/>
    </row>
    <row r="3266" spans="2:8" x14ac:dyDescent="0.2">
      <c r="B3266"/>
      <c r="C3266"/>
      <c r="D3266"/>
      <c r="E3266"/>
      <c r="F3266"/>
      <c r="G3266"/>
      <c r="H3266"/>
    </row>
    <row r="3267" spans="2:8" x14ac:dyDescent="0.2">
      <c r="B3267"/>
      <c r="C3267"/>
      <c r="D3267"/>
      <c r="E3267"/>
      <c r="F3267"/>
      <c r="G3267"/>
      <c r="H3267"/>
    </row>
    <row r="3268" spans="2:8" x14ac:dyDescent="0.2">
      <c r="B3268"/>
      <c r="C3268"/>
      <c r="D3268"/>
      <c r="E3268"/>
      <c r="F3268"/>
      <c r="G3268"/>
      <c r="H3268"/>
    </row>
    <row r="3269" spans="2:8" x14ac:dyDescent="0.2">
      <c r="B3269"/>
      <c r="C3269"/>
      <c r="D3269"/>
      <c r="E3269"/>
      <c r="F3269"/>
      <c r="G3269"/>
      <c r="H3269"/>
    </row>
    <row r="3270" spans="2:8" x14ac:dyDescent="0.2">
      <c r="B3270"/>
      <c r="C3270"/>
      <c r="D3270"/>
      <c r="E3270"/>
      <c r="F3270"/>
      <c r="G3270"/>
      <c r="H3270"/>
    </row>
    <row r="3271" spans="2:8" x14ac:dyDescent="0.2">
      <c r="B3271"/>
      <c r="C3271"/>
      <c r="D3271"/>
      <c r="E3271"/>
      <c r="F3271"/>
      <c r="G3271"/>
      <c r="H3271"/>
    </row>
    <row r="3272" spans="2:8" x14ac:dyDescent="0.2">
      <c r="B3272"/>
      <c r="C3272"/>
      <c r="D3272"/>
      <c r="E3272"/>
      <c r="F3272"/>
      <c r="G3272"/>
      <c r="H3272"/>
    </row>
    <row r="3273" spans="2:8" x14ac:dyDescent="0.2">
      <c r="B3273"/>
      <c r="C3273"/>
      <c r="D3273"/>
      <c r="E3273"/>
      <c r="F3273"/>
      <c r="G3273"/>
      <c r="H3273"/>
    </row>
    <row r="3274" spans="2:8" x14ac:dyDescent="0.2">
      <c r="B3274"/>
      <c r="C3274"/>
      <c r="D3274"/>
      <c r="E3274"/>
      <c r="F3274"/>
      <c r="G3274"/>
      <c r="H3274"/>
    </row>
    <row r="3275" spans="2:8" x14ac:dyDescent="0.2">
      <c r="B3275"/>
      <c r="C3275"/>
      <c r="D3275"/>
      <c r="E3275"/>
      <c r="F3275"/>
      <c r="G3275"/>
      <c r="H3275"/>
    </row>
    <row r="3276" spans="2:8" x14ac:dyDescent="0.2">
      <c r="B3276"/>
      <c r="C3276"/>
      <c r="D3276"/>
      <c r="E3276"/>
      <c r="F3276"/>
      <c r="G3276"/>
      <c r="H3276"/>
    </row>
    <row r="3277" spans="2:8" x14ac:dyDescent="0.2">
      <c r="B3277"/>
      <c r="C3277"/>
      <c r="D3277"/>
      <c r="E3277"/>
      <c r="F3277"/>
      <c r="G3277"/>
      <c r="H3277"/>
    </row>
    <row r="3278" spans="2:8" x14ac:dyDescent="0.2">
      <c r="B3278"/>
      <c r="C3278"/>
      <c r="D3278"/>
      <c r="E3278"/>
      <c r="F3278"/>
      <c r="G3278"/>
      <c r="H3278"/>
    </row>
    <row r="3279" spans="2:8" x14ac:dyDescent="0.2">
      <c r="B3279"/>
      <c r="C3279"/>
      <c r="D3279"/>
      <c r="E3279"/>
      <c r="F3279"/>
      <c r="G3279"/>
      <c r="H3279"/>
    </row>
    <row r="3280" spans="2:8" x14ac:dyDescent="0.2">
      <c r="B3280"/>
      <c r="C3280"/>
      <c r="D3280"/>
      <c r="E3280"/>
      <c r="F3280"/>
      <c r="G3280"/>
      <c r="H3280"/>
    </row>
    <row r="3281" spans="2:8" x14ac:dyDescent="0.2">
      <c r="B3281"/>
      <c r="C3281"/>
      <c r="D3281"/>
      <c r="E3281"/>
      <c r="F3281"/>
      <c r="G3281"/>
      <c r="H3281"/>
    </row>
    <row r="3282" spans="2:8" x14ac:dyDescent="0.2">
      <c r="B3282"/>
      <c r="C3282"/>
      <c r="D3282"/>
      <c r="E3282"/>
      <c r="F3282"/>
      <c r="G3282"/>
      <c r="H3282"/>
    </row>
    <row r="3283" spans="2:8" x14ac:dyDescent="0.2">
      <c r="B3283"/>
      <c r="C3283"/>
      <c r="D3283"/>
      <c r="E3283"/>
      <c r="F3283"/>
      <c r="G3283"/>
      <c r="H3283"/>
    </row>
    <row r="3284" spans="2:8" x14ac:dyDescent="0.2">
      <c r="B3284"/>
      <c r="C3284"/>
      <c r="D3284"/>
      <c r="E3284"/>
      <c r="F3284"/>
      <c r="G3284"/>
      <c r="H3284"/>
    </row>
    <row r="3285" spans="2:8" x14ac:dyDescent="0.2">
      <c r="B3285"/>
      <c r="C3285"/>
      <c r="D3285"/>
      <c r="E3285"/>
      <c r="F3285"/>
      <c r="G3285"/>
      <c r="H3285"/>
    </row>
    <row r="3286" spans="2:8" x14ac:dyDescent="0.2">
      <c r="B3286"/>
      <c r="C3286"/>
      <c r="D3286"/>
      <c r="E3286"/>
      <c r="F3286"/>
      <c r="G3286"/>
      <c r="H3286"/>
    </row>
    <row r="3287" spans="2:8" x14ac:dyDescent="0.2">
      <c r="B3287"/>
      <c r="C3287"/>
      <c r="D3287"/>
      <c r="E3287"/>
      <c r="F3287"/>
      <c r="G3287"/>
      <c r="H3287"/>
    </row>
    <row r="3288" spans="2:8" x14ac:dyDescent="0.2">
      <c r="B3288"/>
      <c r="C3288"/>
      <c r="D3288"/>
      <c r="E3288"/>
      <c r="F3288"/>
      <c r="G3288"/>
      <c r="H3288"/>
    </row>
    <row r="3289" spans="2:8" x14ac:dyDescent="0.2">
      <c r="B3289"/>
      <c r="C3289"/>
      <c r="D3289"/>
      <c r="E3289"/>
      <c r="F3289"/>
      <c r="G3289"/>
      <c r="H3289"/>
    </row>
    <row r="3290" spans="2:8" x14ac:dyDescent="0.2">
      <c r="B3290"/>
      <c r="C3290"/>
      <c r="D3290"/>
      <c r="E3290"/>
      <c r="F3290"/>
      <c r="G3290"/>
      <c r="H3290"/>
    </row>
    <row r="3291" spans="2:8" x14ac:dyDescent="0.2">
      <c r="B3291"/>
      <c r="C3291"/>
      <c r="D3291"/>
      <c r="E3291"/>
      <c r="F3291"/>
      <c r="G3291"/>
      <c r="H3291"/>
    </row>
    <row r="3292" spans="2:8" x14ac:dyDescent="0.2">
      <c r="B3292"/>
      <c r="C3292"/>
      <c r="D3292"/>
      <c r="E3292"/>
      <c r="F3292"/>
      <c r="G3292"/>
      <c r="H3292"/>
    </row>
    <row r="3293" spans="2:8" x14ac:dyDescent="0.2">
      <c r="B3293"/>
      <c r="C3293"/>
      <c r="D3293"/>
      <c r="E3293"/>
      <c r="F3293"/>
      <c r="G3293"/>
      <c r="H3293"/>
    </row>
    <row r="3294" spans="2:8" x14ac:dyDescent="0.2">
      <c r="B3294"/>
      <c r="C3294"/>
      <c r="D3294"/>
      <c r="E3294"/>
      <c r="F3294"/>
      <c r="G3294"/>
      <c r="H3294"/>
    </row>
    <row r="3295" spans="2:8" x14ac:dyDescent="0.2">
      <c r="B3295"/>
      <c r="C3295"/>
      <c r="D3295"/>
      <c r="E3295"/>
      <c r="F3295"/>
      <c r="G3295"/>
      <c r="H3295"/>
    </row>
    <row r="3296" spans="2:8" x14ac:dyDescent="0.2">
      <c r="B3296"/>
      <c r="C3296"/>
      <c r="D3296"/>
      <c r="E3296"/>
      <c r="F3296"/>
      <c r="G3296"/>
      <c r="H3296"/>
    </row>
    <row r="3297" spans="2:8" x14ac:dyDescent="0.2">
      <c r="B3297"/>
      <c r="C3297"/>
      <c r="D3297"/>
      <c r="E3297"/>
      <c r="F3297"/>
      <c r="G3297"/>
      <c r="H3297"/>
    </row>
    <row r="3298" spans="2:8" x14ac:dyDescent="0.2">
      <c r="B3298"/>
      <c r="C3298"/>
      <c r="D3298"/>
      <c r="E3298"/>
      <c r="F3298"/>
      <c r="G3298"/>
      <c r="H3298"/>
    </row>
    <row r="3299" spans="2:8" x14ac:dyDescent="0.2">
      <c r="B3299"/>
      <c r="C3299"/>
      <c r="D3299"/>
      <c r="E3299"/>
      <c r="F3299"/>
      <c r="G3299"/>
      <c r="H3299"/>
    </row>
    <row r="3300" spans="2:8" x14ac:dyDescent="0.2">
      <c r="B3300"/>
      <c r="C3300"/>
      <c r="D3300"/>
      <c r="E3300"/>
      <c r="F3300"/>
      <c r="G3300"/>
      <c r="H3300"/>
    </row>
    <row r="3301" spans="2:8" x14ac:dyDescent="0.2">
      <c r="B3301"/>
      <c r="C3301"/>
      <c r="D3301"/>
      <c r="E3301"/>
      <c r="F3301"/>
      <c r="G3301"/>
      <c r="H3301"/>
    </row>
    <row r="3302" spans="2:8" x14ac:dyDescent="0.2">
      <c r="B3302"/>
      <c r="C3302"/>
      <c r="D3302"/>
      <c r="E3302"/>
      <c r="F3302"/>
      <c r="G3302"/>
      <c r="H3302"/>
    </row>
    <row r="3303" spans="2:8" x14ac:dyDescent="0.2">
      <c r="B3303"/>
      <c r="C3303"/>
      <c r="D3303"/>
      <c r="E3303"/>
      <c r="F3303"/>
      <c r="G3303"/>
      <c r="H3303"/>
    </row>
    <row r="3304" spans="2:8" x14ac:dyDescent="0.2">
      <c r="B3304"/>
      <c r="C3304"/>
      <c r="D3304"/>
      <c r="E3304"/>
      <c r="F3304"/>
      <c r="G3304"/>
      <c r="H3304"/>
    </row>
    <row r="3305" spans="2:8" x14ac:dyDescent="0.2">
      <c r="B3305"/>
      <c r="C3305"/>
      <c r="D3305"/>
      <c r="E3305"/>
      <c r="F3305"/>
      <c r="G3305"/>
      <c r="H3305"/>
    </row>
    <row r="3306" spans="2:8" x14ac:dyDescent="0.2">
      <c r="B3306"/>
      <c r="C3306"/>
      <c r="D3306"/>
      <c r="E3306"/>
      <c r="F3306"/>
      <c r="G3306"/>
      <c r="H3306"/>
    </row>
    <row r="3307" spans="2:8" x14ac:dyDescent="0.2">
      <c r="B3307"/>
      <c r="C3307"/>
      <c r="D3307"/>
      <c r="E3307"/>
      <c r="F3307"/>
      <c r="G3307"/>
      <c r="H3307"/>
    </row>
    <row r="3308" spans="2:8" x14ac:dyDescent="0.2">
      <c r="B3308"/>
      <c r="C3308"/>
      <c r="D3308"/>
      <c r="E3308"/>
      <c r="F3308"/>
      <c r="G3308"/>
      <c r="H3308"/>
    </row>
    <row r="3309" spans="2:8" x14ac:dyDescent="0.2">
      <c r="B3309"/>
      <c r="C3309"/>
      <c r="D3309"/>
      <c r="E3309"/>
      <c r="F3309"/>
      <c r="G3309"/>
      <c r="H3309"/>
    </row>
    <row r="3310" spans="2:8" x14ac:dyDescent="0.2">
      <c r="B3310"/>
      <c r="C3310"/>
      <c r="D3310"/>
      <c r="E3310"/>
      <c r="F3310"/>
      <c r="G3310"/>
      <c r="H3310"/>
    </row>
    <row r="3311" spans="2:8" x14ac:dyDescent="0.2">
      <c r="B3311"/>
      <c r="C3311"/>
      <c r="D3311"/>
      <c r="E3311"/>
      <c r="F3311"/>
      <c r="G3311"/>
      <c r="H3311"/>
    </row>
    <row r="3312" spans="2:8" x14ac:dyDescent="0.2">
      <c r="B3312"/>
      <c r="C3312"/>
      <c r="D3312"/>
      <c r="E3312"/>
      <c r="F3312"/>
      <c r="G3312"/>
      <c r="H3312"/>
    </row>
    <row r="3313" spans="2:8" x14ac:dyDescent="0.2">
      <c r="B3313"/>
      <c r="C3313"/>
      <c r="D3313"/>
      <c r="E3313"/>
      <c r="F3313"/>
      <c r="G3313"/>
      <c r="H3313"/>
    </row>
    <row r="3314" spans="2:8" x14ac:dyDescent="0.2">
      <c r="B3314"/>
      <c r="C3314"/>
      <c r="D3314"/>
      <c r="E3314"/>
      <c r="F3314"/>
      <c r="G3314"/>
      <c r="H3314"/>
    </row>
    <row r="3315" spans="2:8" x14ac:dyDescent="0.2">
      <c r="B3315"/>
      <c r="C3315"/>
      <c r="D3315"/>
      <c r="E3315"/>
      <c r="F3315"/>
      <c r="G3315"/>
      <c r="H3315"/>
    </row>
    <row r="3316" spans="2:8" x14ac:dyDescent="0.2">
      <c r="B3316"/>
      <c r="C3316"/>
      <c r="D3316"/>
      <c r="E3316"/>
      <c r="F3316"/>
      <c r="G3316"/>
      <c r="H3316"/>
    </row>
    <row r="3317" spans="2:8" x14ac:dyDescent="0.2">
      <c r="B3317"/>
      <c r="C3317"/>
      <c r="D3317"/>
      <c r="E3317"/>
      <c r="F3317"/>
      <c r="G3317"/>
      <c r="H3317"/>
    </row>
    <row r="3318" spans="2:8" x14ac:dyDescent="0.2">
      <c r="B3318"/>
      <c r="C3318"/>
      <c r="D3318"/>
      <c r="E3318"/>
      <c r="F3318"/>
      <c r="G3318"/>
      <c r="H3318"/>
    </row>
    <row r="3319" spans="2:8" x14ac:dyDescent="0.2">
      <c r="B3319"/>
      <c r="C3319"/>
      <c r="D3319"/>
      <c r="E3319"/>
      <c r="F3319"/>
      <c r="G3319"/>
      <c r="H3319"/>
    </row>
    <row r="3320" spans="2:8" x14ac:dyDescent="0.2">
      <c r="B3320"/>
      <c r="C3320"/>
      <c r="D3320"/>
      <c r="E3320"/>
      <c r="F3320"/>
      <c r="G3320"/>
      <c r="H3320"/>
    </row>
    <row r="3321" spans="2:8" x14ac:dyDescent="0.2">
      <c r="B3321"/>
      <c r="C3321"/>
      <c r="D3321"/>
      <c r="E3321"/>
      <c r="F3321"/>
      <c r="G3321"/>
      <c r="H3321"/>
    </row>
    <row r="3322" spans="2:8" x14ac:dyDescent="0.2">
      <c r="B3322"/>
      <c r="C3322"/>
      <c r="D3322"/>
      <c r="E3322"/>
      <c r="F3322"/>
      <c r="G3322"/>
      <c r="H3322"/>
    </row>
    <row r="3323" spans="2:8" x14ac:dyDescent="0.2">
      <c r="B3323"/>
      <c r="C3323"/>
      <c r="D3323"/>
      <c r="E3323"/>
      <c r="F3323"/>
      <c r="G3323"/>
      <c r="H3323"/>
    </row>
    <row r="3324" spans="2:8" x14ac:dyDescent="0.2">
      <c r="B3324"/>
      <c r="C3324"/>
      <c r="D3324"/>
      <c r="E3324"/>
      <c r="F3324"/>
      <c r="G3324"/>
      <c r="H3324"/>
    </row>
    <row r="3325" spans="2:8" x14ac:dyDescent="0.2">
      <c r="B3325"/>
      <c r="C3325"/>
      <c r="D3325"/>
      <c r="E3325"/>
      <c r="F3325"/>
      <c r="G3325"/>
      <c r="H3325"/>
    </row>
    <row r="3326" spans="2:8" x14ac:dyDescent="0.2">
      <c r="B3326"/>
      <c r="C3326"/>
      <c r="D3326"/>
      <c r="E3326"/>
      <c r="F3326"/>
      <c r="G3326"/>
      <c r="H3326"/>
    </row>
    <row r="3327" spans="2:8" x14ac:dyDescent="0.2">
      <c r="B3327"/>
      <c r="C3327"/>
      <c r="D3327"/>
      <c r="E3327"/>
      <c r="F3327"/>
      <c r="G3327"/>
      <c r="H3327"/>
    </row>
    <row r="3328" spans="2:8" x14ac:dyDescent="0.2">
      <c r="B3328"/>
      <c r="C3328"/>
      <c r="D3328"/>
      <c r="E3328"/>
      <c r="F3328"/>
      <c r="G3328"/>
      <c r="H3328"/>
    </row>
    <row r="3329" spans="2:8" x14ac:dyDescent="0.2">
      <c r="B3329"/>
      <c r="C3329"/>
      <c r="D3329"/>
      <c r="E3329"/>
      <c r="F3329"/>
      <c r="G3329"/>
      <c r="H3329"/>
    </row>
    <row r="3330" spans="2:8" x14ac:dyDescent="0.2">
      <c r="B3330"/>
      <c r="C3330"/>
      <c r="D3330"/>
      <c r="E3330"/>
      <c r="F3330"/>
      <c r="G3330"/>
      <c r="H3330"/>
    </row>
    <row r="3331" spans="2:8" x14ac:dyDescent="0.2">
      <c r="B3331"/>
      <c r="C3331"/>
      <c r="D3331"/>
      <c r="E3331"/>
      <c r="F3331"/>
      <c r="G3331"/>
      <c r="H3331"/>
    </row>
    <row r="3332" spans="2:8" x14ac:dyDescent="0.2">
      <c r="B3332"/>
      <c r="C3332"/>
      <c r="D3332"/>
      <c r="E3332"/>
      <c r="F3332"/>
      <c r="G3332"/>
      <c r="H3332"/>
    </row>
    <row r="3333" spans="2:8" x14ac:dyDescent="0.2">
      <c r="B3333"/>
      <c r="C3333"/>
      <c r="D3333"/>
      <c r="E3333"/>
      <c r="F3333"/>
      <c r="G3333"/>
      <c r="H3333"/>
    </row>
    <row r="3334" spans="2:8" x14ac:dyDescent="0.2">
      <c r="B3334"/>
      <c r="C3334"/>
      <c r="D3334"/>
      <c r="E3334"/>
      <c r="F3334"/>
      <c r="G3334"/>
      <c r="H3334"/>
    </row>
    <row r="3335" spans="2:8" x14ac:dyDescent="0.2">
      <c r="B3335"/>
      <c r="C3335"/>
      <c r="D3335"/>
      <c r="E3335"/>
      <c r="F3335"/>
      <c r="G3335"/>
      <c r="H3335"/>
    </row>
    <row r="3336" spans="2:8" x14ac:dyDescent="0.2">
      <c r="B3336"/>
      <c r="C3336"/>
      <c r="D3336"/>
      <c r="E3336"/>
      <c r="F3336"/>
      <c r="G3336"/>
      <c r="H3336"/>
    </row>
    <row r="3337" spans="2:8" x14ac:dyDescent="0.2">
      <c r="B3337"/>
      <c r="C3337"/>
      <c r="D3337"/>
      <c r="E3337"/>
      <c r="F3337"/>
      <c r="G3337"/>
      <c r="H3337"/>
    </row>
    <row r="3338" spans="2:8" x14ac:dyDescent="0.2">
      <c r="B3338"/>
      <c r="C3338"/>
      <c r="D3338"/>
      <c r="E3338"/>
      <c r="F3338"/>
      <c r="G3338"/>
      <c r="H3338"/>
    </row>
    <row r="3339" spans="2:8" x14ac:dyDescent="0.2">
      <c r="B3339"/>
      <c r="C3339"/>
      <c r="D3339"/>
      <c r="E3339"/>
      <c r="F3339"/>
      <c r="G3339"/>
      <c r="H3339"/>
    </row>
    <row r="3340" spans="2:8" x14ac:dyDescent="0.2">
      <c r="B3340"/>
      <c r="C3340"/>
      <c r="D3340"/>
      <c r="E3340"/>
      <c r="F3340"/>
      <c r="G3340"/>
      <c r="H3340"/>
    </row>
    <row r="3341" spans="2:8" x14ac:dyDescent="0.2">
      <c r="B3341"/>
      <c r="C3341"/>
      <c r="D3341"/>
      <c r="E3341"/>
      <c r="F3341"/>
      <c r="G3341"/>
      <c r="H3341"/>
    </row>
    <row r="3342" spans="2:8" x14ac:dyDescent="0.2">
      <c r="B3342"/>
      <c r="C3342"/>
      <c r="D3342"/>
      <c r="E3342"/>
      <c r="F3342"/>
      <c r="G3342"/>
      <c r="H3342"/>
    </row>
    <row r="3343" spans="2:8" x14ac:dyDescent="0.2">
      <c r="B3343"/>
      <c r="C3343"/>
      <c r="D3343"/>
      <c r="E3343"/>
      <c r="F3343"/>
      <c r="G3343"/>
      <c r="H3343"/>
    </row>
    <row r="3344" spans="2:8" x14ac:dyDescent="0.2">
      <c r="B3344"/>
      <c r="C3344"/>
      <c r="D3344"/>
      <c r="E3344"/>
      <c r="F3344"/>
      <c r="G3344"/>
      <c r="H3344"/>
    </row>
    <row r="3345" spans="2:8" x14ac:dyDescent="0.2">
      <c r="B3345"/>
      <c r="C3345"/>
      <c r="D3345"/>
      <c r="E3345"/>
      <c r="F3345"/>
      <c r="G3345"/>
      <c r="H3345"/>
    </row>
    <row r="3346" spans="2:8" x14ac:dyDescent="0.2">
      <c r="B3346"/>
      <c r="C3346"/>
      <c r="D3346"/>
      <c r="E3346"/>
      <c r="F3346"/>
      <c r="G3346"/>
      <c r="H3346"/>
    </row>
    <row r="3347" spans="2:8" x14ac:dyDescent="0.2">
      <c r="B3347"/>
      <c r="C3347"/>
      <c r="D3347"/>
      <c r="E3347"/>
      <c r="F3347"/>
      <c r="G3347"/>
      <c r="H3347"/>
    </row>
    <row r="3348" spans="2:8" x14ac:dyDescent="0.2">
      <c r="B3348"/>
      <c r="C3348"/>
      <c r="D3348"/>
      <c r="E3348"/>
      <c r="F3348"/>
      <c r="G3348"/>
      <c r="H3348"/>
    </row>
    <row r="3349" spans="2:8" x14ac:dyDescent="0.2">
      <c r="B3349"/>
      <c r="C3349"/>
      <c r="D3349"/>
      <c r="E3349"/>
      <c r="F3349"/>
      <c r="G3349"/>
      <c r="H3349"/>
    </row>
    <row r="3350" spans="2:8" x14ac:dyDescent="0.2">
      <c r="B3350"/>
      <c r="C3350"/>
      <c r="D3350"/>
      <c r="E3350"/>
      <c r="F3350"/>
      <c r="G3350"/>
      <c r="H3350"/>
    </row>
    <row r="3351" spans="2:8" x14ac:dyDescent="0.2">
      <c r="B3351"/>
      <c r="C3351"/>
      <c r="D3351"/>
      <c r="E3351"/>
      <c r="F3351"/>
      <c r="G3351"/>
      <c r="H3351"/>
    </row>
    <row r="3352" spans="2:8" x14ac:dyDescent="0.2">
      <c r="B3352"/>
      <c r="C3352"/>
      <c r="D3352"/>
      <c r="E3352"/>
      <c r="F3352"/>
      <c r="G3352"/>
      <c r="H3352"/>
    </row>
    <row r="3353" spans="2:8" x14ac:dyDescent="0.2">
      <c r="B3353"/>
      <c r="C3353"/>
      <c r="D3353"/>
      <c r="E3353"/>
      <c r="F3353"/>
      <c r="G3353"/>
      <c r="H3353"/>
    </row>
    <row r="3354" spans="2:8" x14ac:dyDescent="0.2">
      <c r="B3354"/>
      <c r="C3354"/>
      <c r="D3354"/>
      <c r="E3354"/>
      <c r="F3354"/>
      <c r="G3354"/>
      <c r="H3354"/>
    </row>
    <row r="3355" spans="2:8" x14ac:dyDescent="0.2">
      <c r="B3355"/>
      <c r="C3355"/>
      <c r="D3355"/>
      <c r="E3355"/>
      <c r="F3355"/>
      <c r="G3355"/>
      <c r="H3355"/>
    </row>
    <row r="3356" spans="2:8" x14ac:dyDescent="0.2">
      <c r="B3356"/>
      <c r="C3356"/>
      <c r="D3356"/>
      <c r="E3356"/>
      <c r="F3356"/>
      <c r="G3356"/>
      <c r="H3356"/>
    </row>
    <row r="3357" spans="2:8" x14ac:dyDescent="0.2">
      <c r="B3357"/>
      <c r="C3357"/>
      <c r="D3357"/>
      <c r="E3357"/>
      <c r="F3357"/>
      <c r="G3357"/>
      <c r="H3357"/>
    </row>
    <row r="3358" spans="2:8" x14ac:dyDescent="0.2">
      <c r="B3358"/>
      <c r="C3358"/>
      <c r="D3358"/>
      <c r="E3358"/>
      <c r="F3358"/>
      <c r="G3358"/>
      <c r="H3358"/>
    </row>
    <row r="3359" spans="2:8" x14ac:dyDescent="0.2">
      <c r="B3359"/>
      <c r="C3359"/>
      <c r="D3359"/>
      <c r="E3359"/>
      <c r="F3359"/>
      <c r="G3359"/>
      <c r="H3359"/>
    </row>
    <row r="3360" spans="2:8" x14ac:dyDescent="0.2">
      <c r="B3360"/>
      <c r="C3360"/>
      <c r="D3360"/>
      <c r="E3360"/>
      <c r="F3360"/>
      <c r="G3360"/>
      <c r="H3360"/>
    </row>
    <row r="3361" spans="2:8" x14ac:dyDescent="0.2">
      <c r="B3361"/>
      <c r="C3361"/>
      <c r="D3361"/>
      <c r="E3361"/>
      <c r="F3361"/>
      <c r="G3361"/>
      <c r="H3361"/>
    </row>
    <row r="3362" spans="2:8" x14ac:dyDescent="0.2">
      <c r="B3362"/>
      <c r="C3362"/>
      <c r="D3362"/>
      <c r="E3362"/>
      <c r="F3362"/>
      <c r="G3362"/>
      <c r="H3362"/>
    </row>
    <row r="3363" spans="2:8" x14ac:dyDescent="0.2">
      <c r="B3363"/>
      <c r="C3363"/>
      <c r="D3363"/>
      <c r="E3363"/>
      <c r="F3363"/>
      <c r="G3363"/>
      <c r="H3363"/>
    </row>
    <row r="3364" spans="2:8" x14ac:dyDescent="0.2">
      <c r="B3364"/>
      <c r="C3364"/>
      <c r="D3364"/>
      <c r="E3364"/>
      <c r="F3364"/>
      <c r="G3364"/>
      <c r="H3364"/>
    </row>
    <row r="3365" spans="2:8" x14ac:dyDescent="0.2">
      <c r="B3365"/>
      <c r="C3365"/>
      <c r="D3365"/>
      <c r="E3365"/>
      <c r="F3365"/>
      <c r="G3365"/>
      <c r="H3365"/>
    </row>
    <row r="3366" spans="2:8" x14ac:dyDescent="0.2">
      <c r="B3366"/>
      <c r="C3366"/>
      <c r="D3366"/>
      <c r="E3366"/>
      <c r="F3366"/>
      <c r="G3366"/>
      <c r="H3366"/>
    </row>
    <row r="3367" spans="2:8" x14ac:dyDescent="0.2">
      <c r="B3367"/>
      <c r="C3367"/>
      <c r="D3367"/>
      <c r="E3367"/>
      <c r="F3367"/>
      <c r="G3367"/>
      <c r="H3367"/>
    </row>
    <row r="3368" spans="2:8" x14ac:dyDescent="0.2">
      <c r="B3368"/>
      <c r="C3368"/>
      <c r="D3368"/>
      <c r="E3368"/>
      <c r="F3368"/>
      <c r="G3368"/>
      <c r="H3368"/>
    </row>
    <row r="3369" spans="2:8" x14ac:dyDescent="0.2">
      <c r="B3369"/>
      <c r="C3369"/>
      <c r="D3369"/>
      <c r="E3369"/>
      <c r="F3369"/>
      <c r="G3369"/>
      <c r="H3369"/>
    </row>
    <row r="3370" spans="2:8" x14ac:dyDescent="0.2">
      <c r="B3370"/>
      <c r="C3370"/>
      <c r="D3370"/>
      <c r="E3370"/>
      <c r="F3370"/>
      <c r="G3370"/>
      <c r="H3370"/>
    </row>
    <row r="3371" spans="2:8" x14ac:dyDescent="0.2">
      <c r="B3371"/>
      <c r="C3371"/>
      <c r="D3371"/>
      <c r="E3371"/>
      <c r="F3371"/>
      <c r="G3371"/>
      <c r="H3371"/>
    </row>
    <row r="3372" spans="2:8" x14ac:dyDescent="0.2">
      <c r="B3372"/>
      <c r="C3372"/>
      <c r="D3372"/>
      <c r="E3372"/>
      <c r="F3372"/>
      <c r="G3372"/>
      <c r="H3372"/>
    </row>
    <row r="3373" spans="2:8" x14ac:dyDescent="0.2">
      <c r="B3373"/>
      <c r="C3373"/>
      <c r="D3373"/>
      <c r="E3373"/>
      <c r="F3373"/>
      <c r="G3373"/>
      <c r="H3373"/>
    </row>
    <row r="3374" spans="2:8" x14ac:dyDescent="0.2">
      <c r="B3374"/>
      <c r="C3374"/>
      <c r="D3374"/>
      <c r="E3374"/>
      <c r="F3374"/>
      <c r="G3374"/>
      <c r="H3374"/>
    </row>
    <row r="3375" spans="2:8" x14ac:dyDescent="0.2">
      <c r="B3375"/>
      <c r="C3375"/>
      <c r="D3375"/>
      <c r="E3375"/>
      <c r="F3375"/>
      <c r="G3375"/>
      <c r="H3375"/>
    </row>
    <row r="3376" spans="2:8" x14ac:dyDescent="0.2">
      <c r="B3376"/>
      <c r="C3376"/>
      <c r="D3376"/>
      <c r="E3376"/>
      <c r="F3376"/>
      <c r="G3376"/>
      <c r="H3376"/>
    </row>
    <row r="3377" spans="2:8" x14ac:dyDescent="0.2">
      <c r="B3377"/>
      <c r="C3377"/>
      <c r="D3377"/>
      <c r="E3377"/>
      <c r="F3377"/>
      <c r="G3377"/>
      <c r="H3377"/>
    </row>
    <row r="3378" spans="2:8" x14ac:dyDescent="0.2">
      <c r="B3378"/>
      <c r="C3378"/>
      <c r="D3378"/>
      <c r="E3378"/>
      <c r="F3378"/>
      <c r="G3378"/>
      <c r="H3378"/>
    </row>
    <row r="3379" spans="2:8" x14ac:dyDescent="0.2">
      <c r="B3379"/>
      <c r="C3379"/>
      <c r="D3379"/>
      <c r="E3379"/>
      <c r="F3379"/>
      <c r="G3379"/>
      <c r="H3379"/>
    </row>
    <row r="3380" spans="2:8" x14ac:dyDescent="0.2">
      <c r="B3380"/>
      <c r="C3380"/>
      <c r="D3380"/>
      <c r="E3380"/>
      <c r="F3380"/>
      <c r="G3380"/>
      <c r="H3380"/>
    </row>
    <row r="3381" spans="2:8" x14ac:dyDescent="0.2">
      <c r="B3381"/>
      <c r="C3381"/>
      <c r="D3381"/>
      <c r="E3381"/>
      <c r="F3381"/>
      <c r="G3381"/>
      <c r="H3381"/>
    </row>
    <row r="3382" spans="2:8" x14ac:dyDescent="0.2">
      <c r="B3382"/>
      <c r="C3382"/>
      <c r="D3382"/>
      <c r="E3382"/>
      <c r="F3382"/>
      <c r="G3382"/>
      <c r="H3382"/>
    </row>
    <row r="3383" spans="2:8" x14ac:dyDescent="0.2">
      <c r="B3383"/>
      <c r="C3383"/>
      <c r="D3383"/>
      <c r="E3383"/>
      <c r="F3383"/>
      <c r="G3383"/>
      <c r="H3383"/>
    </row>
    <row r="3384" spans="2:8" x14ac:dyDescent="0.2">
      <c r="B3384"/>
      <c r="C3384"/>
      <c r="D3384"/>
      <c r="E3384"/>
      <c r="F3384"/>
      <c r="G3384"/>
      <c r="H3384"/>
    </row>
    <row r="3385" spans="2:8" x14ac:dyDescent="0.2">
      <c r="B3385"/>
      <c r="C3385"/>
      <c r="D3385"/>
      <c r="E3385"/>
      <c r="F3385"/>
      <c r="G3385"/>
      <c r="H3385"/>
    </row>
    <row r="3386" spans="2:8" x14ac:dyDescent="0.2">
      <c r="B3386"/>
      <c r="C3386"/>
      <c r="D3386"/>
      <c r="E3386"/>
      <c r="F3386"/>
      <c r="G3386"/>
      <c r="H3386"/>
    </row>
    <row r="3387" spans="2:8" x14ac:dyDescent="0.2">
      <c r="B3387"/>
      <c r="C3387"/>
      <c r="D3387"/>
      <c r="E3387"/>
      <c r="F3387"/>
      <c r="G3387"/>
      <c r="H3387"/>
    </row>
    <row r="3388" spans="2:8" x14ac:dyDescent="0.2">
      <c r="B3388"/>
      <c r="C3388"/>
      <c r="D3388"/>
      <c r="E3388"/>
      <c r="F3388"/>
      <c r="G3388"/>
      <c r="H3388"/>
    </row>
    <row r="3389" spans="2:8" x14ac:dyDescent="0.2">
      <c r="B3389"/>
      <c r="C3389"/>
      <c r="D3389"/>
      <c r="E3389"/>
      <c r="F3389"/>
      <c r="G3389"/>
      <c r="H3389"/>
    </row>
    <row r="3390" spans="2:8" x14ac:dyDescent="0.2">
      <c r="B3390"/>
      <c r="C3390"/>
      <c r="D3390"/>
      <c r="E3390"/>
      <c r="F3390"/>
      <c r="G3390"/>
      <c r="H3390"/>
    </row>
    <row r="3391" spans="2:8" x14ac:dyDescent="0.2">
      <c r="B3391"/>
      <c r="C3391"/>
      <c r="D3391"/>
      <c r="E3391"/>
      <c r="F3391"/>
      <c r="G3391"/>
      <c r="H3391"/>
    </row>
    <row r="3392" spans="2:8" x14ac:dyDescent="0.2">
      <c r="B3392"/>
      <c r="C3392"/>
      <c r="D3392"/>
      <c r="E3392"/>
      <c r="F3392"/>
      <c r="G3392"/>
      <c r="H3392"/>
    </row>
    <row r="3393" spans="2:8" x14ac:dyDescent="0.2">
      <c r="B3393"/>
      <c r="C3393"/>
      <c r="D3393"/>
      <c r="E3393"/>
      <c r="F3393"/>
      <c r="G3393"/>
      <c r="H3393"/>
    </row>
    <row r="3394" spans="2:8" x14ac:dyDescent="0.2">
      <c r="B3394"/>
      <c r="C3394"/>
      <c r="D3394"/>
      <c r="E3394"/>
      <c r="F3394"/>
      <c r="G3394"/>
      <c r="H3394"/>
    </row>
    <row r="3395" spans="2:8" x14ac:dyDescent="0.2">
      <c r="B3395"/>
      <c r="C3395"/>
      <c r="D3395"/>
      <c r="E3395"/>
      <c r="F3395"/>
      <c r="G3395"/>
      <c r="H3395"/>
    </row>
    <row r="3396" spans="2:8" x14ac:dyDescent="0.2">
      <c r="B3396"/>
      <c r="C3396"/>
      <c r="D3396"/>
      <c r="E3396"/>
      <c r="F3396"/>
      <c r="G3396"/>
      <c r="H3396"/>
    </row>
    <row r="3397" spans="2:8" x14ac:dyDescent="0.2">
      <c r="B3397"/>
      <c r="C3397"/>
      <c r="D3397"/>
      <c r="E3397"/>
      <c r="F3397"/>
      <c r="G3397"/>
      <c r="H3397"/>
    </row>
    <row r="3398" spans="2:8" x14ac:dyDescent="0.2">
      <c r="B3398"/>
      <c r="C3398"/>
      <c r="D3398"/>
      <c r="E3398"/>
      <c r="F3398"/>
      <c r="G3398"/>
      <c r="H3398"/>
    </row>
    <row r="3399" spans="2:8" x14ac:dyDescent="0.2">
      <c r="B3399"/>
      <c r="C3399"/>
      <c r="D3399"/>
      <c r="E3399"/>
      <c r="F3399"/>
      <c r="G3399"/>
      <c r="H3399"/>
    </row>
    <row r="3400" spans="2:8" x14ac:dyDescent="0.2">
      <c r="B3400"/>
      <c r="C3400"/>
      <c r="D3400"/>
      <c r="E3400"/>
      <c r="F3400"/>
      <c r="G3400"/>
      <c r="H3400"/>
    </row>
    <row r="3401" spans="2:8" x14ac:dyDescent="0.2">
      <c r="B3401"/>
      <c r="C3401"/>
      <c r="D3401"/>
      <c r="E3401"/>
      <c r="F3401"/>
      <c r="G3401"/>
      <c r="H3401"/>
    </row>
    <row r="3402" spans="2:8" x14ac:dyDescent="0.2">
      <c r="B3402"/>
      <c r="C3402"/>
      <c r="D3402"/>
      <c r="E3402"/>
      <c r="F3402"/>
      <c r="G3402"/>
      <c r="H3402"/>
    </row>
    <row r="3403" spans="2:8" x14ac:dyDescent="0.2">
      <c r="B3403"/>
      <c r="C3403"/>
      <c r="D3403"/>
      <c r="E3403"/>
      <c r="F3403"/>
      <c r="G3403"/>
      <c r="H3403"/>
    </row>
    <row r="3404" spans="2:8" x14ac:dyDescent="0.2">
      <c r="B3404"/>
      <c r="C3404"/>
      <c r="D3404"/>
      <c r="E3404"/>
      <c r="F3404"/>
      <c r="G3404"/>
      <c r="H3404"/>
    </row>
    <row r="3405" spans="2:8" x14ac:dyDescent="0.2">
      <c r="B3405"/>
      <c r="C3405"/>
      <c r="D3405"/>
      <c r="E3405"/>
      <c r="F3405"/>
      <c r="G3405"/>
      <c r="H3405"/>
    </row>
    <row r="3406" spans="2:8" x14ac:dyDescent="0.2">
      <c r="B3406"/>
      <c r="C3406"/>
      <c r="D3406"/>
      <c r="E3406"/>
      <c r="F3406"/>
      <c r="G3406"/>
      <c r="H3406"/>
    </row>
    <row r="3407" spans="2:8" x14ac:dyDescent="0.2">
      <c r="B3407"/>
      <c r="C3407"/>
      <c r="D3407"/>
      <c r="E3407"/>
      <c r="F3407"/>
      <c r="G3407"/>
      <c r="H3407"/>
    </row>
    <row r="3408" spans="2:8" x14ac:dyDescent="0.2">
      <c r="B3408"/>
      <c r="C3408"/>
      <c r="D3408"/>
      <c r="E3408"/>
      <c r="F3408"/>
      <c r="G3408"/>
      <c r="H3408"/>
    </row>
    <row r="3409" spans="2:8" x14ac:dyDescent="0.2">
      <c r="B3409"/>
      <c r="C3409"/>
      <c r="D3409"/>
      <c r="E3409"/>
      <c r="F3409"/>
      <c r="G3409"/>
      <c r="H3409"/>
    </row>
    <row r="3410" spans="2:8" x14ac:dyDescent="0.2">
      <c r="B3410"/>
      <c r="C3410"/>
      <c r="D3410"/>
      <c r="E3410"/>
      <c r="F3410"/>
      <c r="G3410"/>
      <c r="H3410"/>
    </row>
    <row r="3411" spans="2:8" x14ac:dyDescent="0.2">
      <c r="B3411"/>
      <c r="C3411"/>
      <c r="D3411"/>
      <c r="E3411"/>
      <c r="F3411"/>
      <c r="G3411"/>
      <c r="H3411"/>
    </row>
    <row r="3412" spans="2:8" x14ac:dyDescent="0.2">
      <c r="B3412"/>
      <c r="C3412"/>
      <c r="D3412"/>
      <c r="E3412"/>
      <c r="F3412"/>
      <c r="G3412"/>
      <c r="H3412"/>
    </row>
    <row r="3413" spans="2:8" x14ac:dyDescent="0.2">
      <c r="B3413"/>
      <c r="C3413"/>
      <c r="D3413"/>
      <c r="E3413"/>
      <c r="F3413"/>
      <c r="G3413"/>
      <c r="H3413"/>
    </row>
    <row r="3414" spans="2:8" x14ac:dyDescent="0.2">
      <c r="B3414"/>
      <c r="C3414"/>
      <c r="D3414"/>
      <c r="E3414"/>
      <c r="F3414"/>
      <c r="G3414"/>
      <c r="H3414"/>
    </row>
    <row r="3415" spans="2:8" x14ac:dyDescent="0.2">
      <c r="B3415"/>
      <c r="C3415"/>
      <c r="D3415"/>
      <c r="E3415"/>
      <c r="F3415"/>
      <c r="G3415"/>
      <c r="H3415"/>
    </row>
    <row r="3416" spans="2:8" x14ac:dyDescent="0.2">
      <c r="B3416"/>
      <c r="C3416"/>
      <c r="D3416"/>
      <c r="E3416"/>
      <c r="F3416"/>
      <c r="G3416"/>
      <c r="H3416"/>
    </row>
    <row r="3417" spans="2:8" x14ac:dyDescent="0.2">
      <c r="B3417"/>
      <c r="C3417"/>
      <c r="D3417"/>
      <c r="E3417"/>
      <c r="F3417"/>
      <c r="G3417"/>
      <c r="H3417"/>
    </row>
    <row r="3418" spans="2:8" x14ac:dyDescent="0.2">
      <c r="B3418"/>
      <c r="C3418"/>
      <c r="D3418"/>
      <c r="E3418"/>
      <c r="F3418"/>
      <c r="G3418"/>
      <c r="H3418"/>
    </row>
    <row r="3419" spans="2:8" x14ac:dyDescent="0.2">
      <c r="B3419"/>
      <c r="C3419"/>
      <c r="D3419"/>
      <c r="E3419"/>
      <c r="F3419"/>
      <c r="G3419"/>
      <c r="H3419"/>
    </row>
    <row r="3420" spans="2:8" x14ac:dyDescent="0.2">
      <c r="B3420"/>
      <c r="C3420"/>
      <c r="D3420"/>
      <c r="E3420"/>
      <c r="F3420"/>
      <c r="G3420"/>
      <c r="H3420"/>
    </row>
    <row r="3421" spans="2:8" x14ac:dyDescent="0.2">
      <c r="B3421"/>
      <c r="C3421"/>
      <c r="D3421"/>
      <c r="E3421"/>
      <c r="F3421"/>
      <c r="G3421"/>
      <c r="H3421"/>
    </row>
    <row r="3422" spans="2:8" x14ac:dyDescent="0.2">
      <c r="B3422"/>
      <c r="C3422"/>
      <c r="D3422"/>
      <c r="E3422"/>
      <c r="F3422"/>
      <c r="G3422"/>
      <c r="H3422"/>
    </row>
    <row r="3423" spans="2:8" x14ac:dyDescent="0.2">
      <c r="B3423"/>
      <c r="C3423"/>
      <c r="D3423"/>
      <c r="E3423"/>
      <c r="F3423"/>
      <c r="G3423"/>
      <c r="H3423"/>
    </row>
    <row r="3424" spans="2:8" x14ac:dyDescent="0.2">
      <c r="B3424"/>
      <c r="C3424"/>
      <c r="D3424"/>
      <c r="E3424"/>
      <c r="F3424"/>
      <c r="G3424"/>
      <c r="H3424"/>
    </row>
    <row r="3425" spans="2:8" x14ac:dyDescent="0.2">
      <c r="B3425"/>
      <c r="C3425"/>
      <c r="D3425"/>
      <c r="E3425"/>
      <c r="F3425"/>
      <c r="G3425"/>
      <c r="H3425"/>
    </row>
    <row r="3426" spans="2:8" x14ac:dyDescent="0.2">
      <c r="B3426"/>
      <c r="C3426"/>
      <c r="D3426"/>
      <c r="E3426"/>
      <c r="F3426"/>
      <c r="G3426"/>
      <c r="H3426"/>
    </row>
    <row r="3427" spans="2:8" x14ac:dyDescent="0.2">
      <c r="B3427"/>
      <c r="C3427"/>
      <c r="D3427"/>
      <c r="E3427"/>
      <c r="F3427"/>
      <c r="G3427"/>
      <c r="H3427"/>
    </row>
    <row r="3428" spans="2:8" x14ac:dyDescent="0.2">
      <c r="B3428"/>
      <c r="C3428"/>
      <c r="D3428"/>
      <c r="E3428"/>
      <c r="F3428"/>
      <c r="G3428"/>
      <c r="H3428"/>
    </row>
    <row r="3429" spans="2:8" x14ac:dyDescent="0.2">
      <c r="B3429"/>
      <c r="C3429"/>
      <c r="D3429"/>
      <c r="E3429"/>
      <c r="F3429"/>
      <c r="G3429"/>
      <c r="H3429"/>
    </row>
    <row r="3430" spans="2:8" x14ac:dyDescent="0.2">
      <c r="B3430"/>
      <c r="C3430"/>
      <c r="D3430"/>
      <c r="E3430"/>
      <c r="F3430"/>
      <c r="G3430"/>
      <c r="H3430"/>
    </row>
    <row r="3431" spans="2:8" x14ac:dyDescent="0.2">
      <c r="B3431"/>
      <c r="C3431"/>
      <c r="D3431"/>
      <c r="E3431"/>
      <c r="F3431"/>
      <c r="G3431"/>
      <c r="H3431"/>
    </row>
    <row r="3432" spans="2:8" x14ac:dyDescent="0.2">
      <c r="B3432"/>
      <c r="C3432"/>
      <c r="D3432"/>
      <c r="E3432"/>
      <c r="F3432"/>
      <c r="G3432"/>
      <c r="H3432"/>
    </row>
    <row r="3433" spans="2:8" x14ac:dyDescent="0.2">
      <c r="B3433"/>
      <c r="C3433"/>
      <c r="D3433"/>
      <c r="E3433"/>
      <c r="F3433"/>
      <c r="G3433"/>
      <c r="H3433"/>
    </row>
    <row r="3434" spans="2:8" x14ac:dyDescent="0.2">
      <c r="B3434"/>
      <c r="C3434"/>
      <c r="D3434"/>
      <c r="E3434"/>
      <c r="F3434"/>
      <c r="G3434"/>
      <c r="H3434"/>
    </row>
    <row r="3435" spans="2:8" x14ac:dyDescent="0.2">
      <c r="B3435"/>
      <c r="C3435"/>
      <c r="D3435"/>
      <c r="E3435"/>
      <c r="F3435"/>
      <c r="G3435"/>
      <c r="H3435"/>
    </row>
    <row r="3436" spans="2:8" x14ac:dyDescent="0.2">
      <c r="B3436"/>
      <c r="C3436"/>
      <c r="D3436"/>
      <c r="E3436"/>
      <c r="F3436"/>
      <c r="G3436"/>
      <c r="H3436"/>
    </row>
    <row r="3437" spans="2:8" x14ac:dyDescent="0.2">
      <c r="B3437"/>
      <c r="C3437"/>
      <c r="D3437"/>
      <c r="E3437"/>
      <c r="F3437"/>
      <c r="G3437"/>
      <c r="H3437"/>
    </row>
    <row r="3438" spans="2:8" x14ac:dyDescent="0.2">
      <c r="B3438"/>
      <c r="C3438"/>
      <c r="D3438"/>
      <c r="E3438"/>
      <c r="F3438"/>
      <c r="G3438"/>
      <c r="H3438"/>
    </row>
    <row r="3439" spans="2:8" x14ac:dyDescent="0.2">
      <c r="B3439"/>
      <c r="C3439"/>
      <c r="D3439"/>
      <c r="E3439"/>
      <c r="F3439"/>
      <c r="G3439"/>
      <c r="H3439"/>
    </row>
    <row r="3440" spans="2:8" x14ac:dyDescent="0.2">
      <c r="B3440"/>
      <c r="C3440"/>
      <c r="D3440"/>
      <c r="E3440"/>
      <c r="F3440"/>
      <c r="G3440"/>
      <c r="H3440"/>
    </row>
    <row r="3441" spans="2:8" x14ac:dyDescent="0.2">
      <c r="B3441"/>
      <c r="C3441"/>
      <c r="D3441"/>
      <c r="E3441"/>
      <c r="F3441"/>
      <c r="G3441"/>
      <c r="H3441"/>
    </row>
    <row r="3442" spans="2:8" x14ac:dyDescent="0.2">
      <c r="B3442"/>
      <c r="C3442"/>
      <c r="D3442"/>
      <c r="E3442"/>
      <c r="F3442"/>
      <c r="G3442"/>
      <c r="H3442"/>
    </row>
    <row r="3443" spans="2:8" x14ac:dyDescent="0.2">
      <c r="B3443"/>
      <c r="C3443"/>
      <c r="D3443"/>
      <c r="E3443"/>
      <c r="F3443"/>
      <c r="G3443"/>
      <c r="H3443"/>
    </row>
    <row r="3444" spans="2:8" x14ac:dyDescent="0.2">
      <c r="B3444"/>
      <c r="C3444"/>
      <c r="D3444"/>
      <c r="E3444"/>
      <c r="F3444"/>
      <c r="G3444"/>
      <c r="H3444"/>
    </row>
    <row r="3445" spans="2:8" x14ac:dyDescent="0.2">
      <c r="B3445"/>
      <c r="C3445"/>
      <c r="D3445"/>
      <c r="E3445"/>
      <c r="F3445"/>
      <c r="G3445"/>
      <c r="H3445"/>
    </row>
    <row r="3446" spans="2:8" x14ac:dyDescent="0.2">
      <c r="B3446"/>
      <c r="C3446"/>
      <c r="D3446"/>
      <c r="E3446"/>
      <c r="F3446"/>
      <c r="G3446"/>
      <c r="H3446"/>
    </row>
    <row r="3447" spans="2:8" x14ac:dyDescent="0.2">
      <c r="B3447"/>
      <c r="C3447"/>
      <c r="D3447"/>
      <c r="E3447"/>
      <c r="F3447"/>
      <c r="G3447"/>
      <c r="H3447"/>
    </row>
    <row r="3448" spans="2:8" x14ac:dyDescent="0.2">
      <c r="B3448"/>
      <c r="C3448"/>
      <c r="D3448"/>
      <c r="E3448"/>
      <c r="F3448"/>
      <c r="G3448"/>
      <c r="H3448"/>
    </row>
    <row r="3449" spans="2:8" x14ac:dyDescent="0.2">
      <c r="B3449"/>
      <c r="C3449"/>
      <c r="D3449"/>
      <c r="E3449"/>
      <c r="F3449"/>
      <c r="G3449"/>
      <c r="H3449"/>
    </row>
    <row r="3450" spans="2:8" x14ac:dyDescent="0.2">
      <c r="B3450"/>
      <c r="C3450"/>
      <c r="D3450"/>
      <c r="E3450"/>
      <c r="F3450"/>
      <c r="G3450"/>
      <c r="H3450"/>
    </row>
    <row r="3451" spans="2:8" x14ac:dyDescent="0.2">
      <c r="B3451"/>
      <c r="C3451"/>
      <c r="D3451"/>
      <c r="E3451"/>
      <c r="F3451"/>
      <c r="G3451"/>
      <c r="H3451"/>
    </row>
    <row r="3452" spans="2:8" x14ac:dyDescent="0.2">
      <c r="B3452"/>
      <c r="C3452"/>
      <c r="D3452"/>
      <c r="E3452"/>
      <c r="F3452"/>
      <c r="G3452"/>
      <c r="H3452"/>
    </row>
    <row r="3453" spans="2:8" x14ac:dyDescent="0.2">
      <c r="B3453"/>
      <c r="C3453"/>
      <c r="D3453"/>
      <c r="E3453"/>
      <c r="F3453"/>
      <c r="G3453"/>
      <c r="H3453"/>
    </row>
    <row r="3454" spans="2:8" x14ac:dyDescent="0.2">
      <c r="B3454"/>
      <c r="C3454"/>
      <c r="D3454"/>
      <c r="E3454"/>
      <c r="F3454"/>
      <c r="G3454"/>
      <c r="H3454"/>
    </row>
    <row r="3455" spans="2:8" x14ac:dyDescent="0.2">
      <c r="B3455"/>
      <c r="C3455"/>
      <c r="D3455"/>
      <c r="E3455"/>
      <c r="F3455"/>
      <c r="G3455"/>
      <c r="H3455"/>
    </row>
    <row r="3456" spans="2:8" x14ac:dyDescent="0.2">
      <c r="B3456"/>
      <c r="C3456"/>
      <c r="D3456"/>
      <c r="E3456"/>
      <c r="F3456"/>
      <c r="G3456"/>
      <c r="H3456"/>
    </row>
    <row r="3457" spans="2:8" x14ac:dyDescent="0.2">
      <c r="B3457"/>
      <c r="C3457"/>
      <c r="D3457"/>
      <c r="E3457"/>
      <c r="F3457"/>
      <c r="G3457"/>
      <c r="H3457"/>
    </row>
    <row r="3458" spans="2:8" x14ac:dyDescent="0.2">
      <c r="B3458"/>
      <c r="C3458"/>
      <c r="D3458"/>
      <c r="E3458"/>
      <c r="F3458"/>
      <c r="G3458"/>
      <c r="H3458"/>
    </row>
    <row r="3459" spans="2:8" x14ac:dyDescent="0.2">
      <c r="B3459"/>
      <c r="C3459"/>
      <c r="D3459"/>
      <c r="E3459"/>
      <c r="F3459"/>
      <c r="G3459"/>
      <c r="H3459"/>
    </row>
    <row r="3460" spans="2:8" x14ac:dyDescent="0.2">
      <c r="B3460"/>
      <c r="C3460"/>
      <c r="D3460"/>
      <c r="E3460"/>
      <c r="F3460"/>
      <c r="G3460"/>
      <c r="H3460"/>
    </row>
    <row r="3461" spans="2:8" x14ac:dyDescent="0.2">
      <c r="B3461"/>
      <c r="C3461"/>
      <c r="D3461"/>
      <c r="E3461"/>
      <c r="F3461"/>
      <c r="G3461"/>
      <c r="H3461"/>
    </row>
    <row r="3462" spans="2:8" x14ac:dyDescent="0.2">
      <c r="B3462"/>
      <c r="C3462"/>
      <c r="D3462"/>
      <c r="E3462"/>
      <c r="F3462"/>
      <c r="G3462"/>
      <c r="H3462"/>
    </row>
    <row r="3463" spans="2:8" x14ac:dyDescent="0.2">
      <c r="B3463"/>
      <c r="C3463"/>
      <c r="D3463"/>
      <c r="E3463"/>
      <c r="F3463"/>
      <c r="G3463"/>
      <c r="H3463"/>
    </row>
    <row r="3464" spans="2:8" x14ac:dyDescent="0.2">
      <c r="B3464"/>
      <c r="C3464"/>
      <c r="D3464"/>
      <c r="E3464"/>
      <c r="F3464"/>
      <c r="G3464"/>
      <c r="H3464"/>
    </row>
    <row r="3465" spans="2:8" x14ac:dyDescent="0.2">
      <c r="B3465"/>
      <c r="C3465"/>
      <c r="D3465"/>
      <c r="E3465"/>
      <c r="F3465"/>
      <c r="G3465"/>
      <c r="H3465"/>
    </row>
    <row r="3466" spans="2:8" x14ac:dyDescent="0.2">
      <c r="B3466"/>
      <c r="C3466"/>
      <c r="D3466"/>
      <c r="E3466"/>
      <c r="F3466"/>
      <c r="G3466"/>
      <c r="H3466"/>
    </row>
    <row r="3467" spans="2:8" x14ac:dyDescent="0.2">
      <c r="B3467"/>
      <c r="C3467"/>
      <c r="D3467"/>
      <c r="E3467"/>
      <c r="F3467"/>
      <c r="G3467"/>
      <c r="H3467"/>
    </row>
    <row r="3468" spans="2:8" x14ac:dyDescent="0.2">
      <c r="B3468"/>
      <c r="C3468"/>
      <c r="D3468"/>
      <c r="E3468"/>
      <c r="F3468"/>
      <c r="G3468"/>
      <c r="H3468"/>
    </row>
    <row r="3469" spans="2:8" x14ac:dyDescent="0.2">
      <c r="B3469"/>
      <c r="C3469"/>
      <c r="D3469"/>
      <c r="E3469"/>
      <c r="F3469"/>
      <c r="G3469"/>
      <c r="H3469"/>
    </row>
    <row r="3470" spans="2:8" x14ac:dyDescent="0.2">
      <c r="B3470"/>
      <c r="C3470"/>
      <c r="D3470"/>
      <c r="E3470"/>
      <c r="F3470"/>
      <c r="G3470"/>
      <c r="H3470"/>
    </row>
    <row r="3471" spans="2:8" x14ac:dyDescent="0.2">
      <c r="B3471"/>
      <c r="C3471"/>
      <c r="D3471"/>
      <c r="E3471"/>
      <c r="F3471"/>
      <c r="G3471"/>
      <c r="H3471"/>
    </row>
    <row r="3472" spans="2:8" x14ac:dyDescent="0.2">
      <c r="B3472"/>
      <c r="C3472"/>
      <c r="D3472"/>
      <c r="E3472"/>
      <c r="F3472"/>
      <c r="G3472"/>
      <c r="H3472"/>
    </row>
    <row r="3473" spans="2:8" x14ac:dyDescent="0.2">
      <c r="B3473"/>
      <c r="C3473"/>
      <c r="D3473"/>
      <c r="E3473"/>
      <c r="F3473"/>
      <c r="G3473"/>
      <c r="H3473"/>
    </row>
    <row r="3474" spans="2:8" x14ac:dyDescent="0.2">
      <c r="B3474"/>
      <c r="C3474"/>
      <c r="D3474"/>
      <c r="E3474"/>
      <c r="F3474"/>
      <c r="G3474"/>
      <c r="H3474"/>
    </row>
    <row r="3475" spans="2:8" x14ac:dyDescent="0.2">
      <c r="B3475"/>
      <c r="C3475"/>
      <c r="D3475"/>
      <c r="E3475"/>
      <c r="F3475"/>
      <c r="G3475"/>
      <c r="H3475"/>
    </row>
    <row r="3476" spans="2:8" x14ac:dyDescent="0.2">
      <c r="B3476"/>
      <c r="C3476"/>
      <c r="D3476"/>
      <c r="E3476"/>
      <c r="F3476"/>
      <c r="G3476"/>
      <c r="H3476"/>
    </row>
    <row r="3477" spans="2:8" x14ac:dyDescent="0.2">
      <c r="B3477"/>
      <c r="C3477"/>
      <c r="D3477"/>
      <c r="E3477"/>
      <c r="F3477"/>
      <c r="G3477"/>
      <c r="H3477"/>
    </row>
    <row r="3478" spans="2:8" x14ac:dyDescent="0.2">
      <c r="B3478"/>
      <c r="C3478"/>
      <c r="D3478"/>
      <c r="E3478"/>
      <c r="F3478"/>
      <c r="G3478"/>
      <c r="H3478"/>
    </row>
    <row r="3479" spans="2:8" x14ac:dyDescent="0.2">
      <c r="B3479"/>
      <c r="C3479"/>
      <c r="D3479"/>
      <c r="E3479"/>
      <c r="F3479"/>
      <c r="G3479"/>
      <c r="H3479"/>
    </row>
    <row r="3480" spans="2:8" x14ac:dyDescent="0.2">
      <c r="B3480"/>
      <c r="C3480"/>
      <c r="D3480"/>
      <c r="E3480"/>
      <c r="F3480"/>
      <c r="G3480"/>
      <c r="H3480"/>
    </row>
    <row r="3481" spans="2:8" x14ac:dyDescent="0.2">
      <c r="B3481"/>
      <c r="C3481"/>
      <c r="D3481"/>
      <c r="E3481"/>
      <c r="F3481"/>
      <c r="G3481"/>
      <c r="H3481"/>
    </row>
    <row r="3482" spans="2:8" x14ac:dyDescent="0.2">
      <c r="B3482"/>
      <c r="C3482"/>
      <c r="D3482"/>
      <c r="E3482"/>
      <c r="F3482"/>
      <c r="G3482"/>
      <c r="H3482"/>
    </row>
    <row r="3483" spans="2:8" x14ac:dyDescent="0.2">
      <c r="B3483"/>
      <c r="C3483"/>
      <c r="D3483"/>
      <c r="E3483"/>
      <c r="F3483"/>
      <c r="G3483"/>
      <c r="H3483"/>
    </row>
    <row r="3484" spans="2:8" x14ac:dyDescent="0.2">
      <c r="B3484"/>
      <c r="C3484"/>
      <c r="D3484"/>
      <c r="E3484"/>
      <c r="F3484"/>
      <c r="G3484"/>
      <c r="H3484"/>
    </row>
    <row r="3485" spans="2:8" x14ac:dyDescent="0.2">
      <c r="B3485"/>
      <c r="C3485"/>
      <c r="D3485"/>
      <c r="E3485"/>
      <c r="F3485"/>
      <c r="G3485"/>
      <c r="H3485"/>
    </row>
    <row r="3486" spans="2:8" x14ac:dyDescent="0.2">
      <c r="B3486"/>
      <c r="C3486"/>
      <c r="D3486"/>
      <c r="E3486"/>
      <c r="F3486"/>
      <c r="G3486"/>
      <c r="H3486"/>
    </row>
    <row r="3487" spans="2:8" x14ac:dyDescent="0.2">
      <c r="B3487"/>
      <c r="C3487"/>
      <c r="D3487"/>
      <c r="E3487"/>
      <c r="F3487"/>
      <c r="G3487"/>
      <c r="H3487"/>
    </row>
    <row r="3488" spans="2:8" x14ac:dyDescent="0.2">
      <c r="B3488"/>
      <c r="C3488"/>
      <c r="D3488"/>
      <c r="E3488"/>
      <c r="F3488"/>
      <c r="G3488"/>
      <c r="H3488"/>
    </row>
    <row r="3489" spans="2:8" x14ac:dyDescent="0.2">
      <c r="B3489"/>
      <c r="C3489"/>
      <c r="D3489"/>
      <c r="E3489"/>
      <c r="F3489"/>
      <c r="G3489"/>
      <c r="H3489"/>
    </row>
    <row r="3490" spans="2:8" x14ac:dyDescent="0.2">
      <c r="B3490"/>
      <c r="C3490"/>
      <c r="D3490"/>
      <c r="E3490"/>
      <c r="F3490"/>
      <c r="G3490"/>
      <c r="H3490"/>
    </row>
    <row r="3491" spans="2:8" x14ac:dyDescent="0.2">
      <c r="B3491"/>
      <c r="C3491"/>
      <c r="D3491"/>
      <c r="E3491"/>
      <c r="F3491"/>
      <c r="G3491"/>
      <c r="H3491"/>
    </row>
    <row r="3492" spans="2:8" x14ac:dyDescent="0.2">
      <c r="B3492"/>
      <c r="C3492"/>
      <c r="D3492"/>
      <c r="E3492"/>
      <c r="F3492"/>
      <c r="G3492"/>
      <c r="H3492"/>
    </row>
    <row r="3493" spans="2:8" x14ac:dyDescent="0.2">
      <c r="B3493"/>
      <c r="C3493"/>
      <c r="D3493"/>
      <c r="E3493"/>
      <c r="F3493"/>
      <c r="G3493"/>
      <c r="H3493"/>
    </row>
    <row r="3494" spans="2:8" x14ac:dyDescent="0.2">
      <c r="B3494"/>
      <c r="C3494"/>
      <c r="D3494"/>
      <c r="E3494"/>
      <c r="F3494"/>
      <c r="G3494"/>
      <c r="H3494"/>
    </row>
    <row r="3495" spans="2:8" x14ac:dyDescent="0.2">
      <c r="B3495"/>
      <c r="C3495"/>
      <c r="D3495"/>
      <c r="E3495"/>
      <c r="F3495"/>
      <c r="G3495"/>
      <c r="H3495"/>
    </row>
    <row r="3496" spans="2:8" x14ac:dyDescent="0.2">
      <c r="B3496"/>
      <c r="C3496"/>
      <c r="D3496"/>
      <c r="E3496"/>
      <c r="F3496"/>
      <c r="G3496"/>
      <c r="H3496"/>
    </row>
    <row r="3497" spans="2:8" x14ac:dyDescent="0.2">
      <c r="B3497"/>
      <c r="C3497"/>
      <c r="D3497"/>
      <c r="E3497"/>
      <c r="F3497"/>
      <c r="G3497"/>
      <c r="H3497"/>
    </row>
    <row r="3498" spans="2:8" x14ac:dyDescent="0.2">
      <c r="B3498"/>
      <c r="C3498"/>
      <c r="D3498"/>
      <c r="E3498"/>
      <c r="F3498"/>
      <c r="G3498"/>
      <c r="H3498"/>
    </row>
    <row r="3499" spans="2:8" x14ac:dyDescent="0.2">
      <c r="B3499"/>
      <c r="C3499"/>
      <c r="D3499"/>
      <c r="E3499"/>
      <c r="F3499"/>
      <c r="G3499"/>
      <c r="H3499"/>
    </row>
    <row r="3500" spans="2:8" x14ac:dyDescent="0.2">
      <c r="B3500"/>
      <c r="C3500"/>
      <c r="D3500"/>
      <c r="E3500"/>
      <c r="F3500"/>
      <c r="G3500"/>
      <c r="H3500"/>
    </row>
    <row r="3501" spans="2:8" x14ac:dyDescent="0.2">
      <c r="B3501"/>
      <c r="C3501"/>
      <c r="D3501"/>
      <c r="E3501"/>
      <c r="F3501"/>
      <c r="G3501"/>
      <c r="H3501"/>
    </row>
    <row r="3502" spans="2:8" x14ac:dyDescent="0.2">
      <c r="B3502"/>
      <c r="C3502"/>
      <c r="D3502"/>
      <c r="E3502"/>
      <c r="F3502"/>
      <c r="G3502"/>
      <c r="H3502"/>
    </row>
    <row r="3503" spans="2:8" x14ac:dyDescent="0.2">
      <c r="B3503"/>
      <c r="C3503"/>
      <c r="D3503"/>
      <c r="E3503"/>
      <c r="F3503"/>
      <c r="G3503"/>
      <c r="H3503"/>
    </row>
    <row r="3504" spans="2:8" x14ac:dyDescent="0.2">
      <c r="B3504"/>
      <c r="C3504"/>
      <c r="D3504"/>
      <c r="E3504"/>
      <c r="F3504"/>
      <c r="G3504"/>
      <c r="H3504"/>
    </row>
    <row r="3505" spans="2:8" x14ac:dyDescent="0.2">
      <c r="B3505"/>
      <c r="C3505"/>
      <c r="D3505"/>
      <c r="E3505"/>
      <c r="F3505"/>
      <c r="G3505"/>
      <c r="H3505"/>
    </row>
    <row r="3506" spans="2:8" x14ac:dyDescent="0.2">
      <c r="B3506"/>
      <c r="C3506"/>
      <c r="D3506"/>
      <c r="E3506"/>
      <c r="F3506"/>
      <c r="G3506"/>
      <c r="H3506"/>
    </row>
    <row r="3507" spans="2:8" x14ac:dyDescent="0.2">
      <c r="B3507"/>
      <c r="C3507"/>
      <c r="D3507"/>
      <c r="E3507"/>
      <c r="F3507"/>
      <c r="G3507"/>
      <c r="H3507"/>
    </row>
    <row r="3508" spans="2:8" x14ac:dyDescent="0.2">
      <c r="B3508"/>
      <c r="C3508"/>
      <c r="D3508"/>
      <c r="E3508"/>
      <c r="F3508"/>
      <c r="G3508"/>
      <c r="H3508"/>
    </row>
    <row r="3509" spans="2:8" x14ac:dyDescent="0.2">
      <c r="B3509"/>
      <c r="C3509"/>
      <c r="D3509"/>
      <c r="E3509"/>
      <c r="F3509"/>
      <c r="G3509"/>
      <c r="H3509"/>
    </row>
    <row r="3510" spans="2:8" x14ac:dyDescent="0.2">
      <c r="B3510"/>
      <c r="C3510"/>
      <c r="D3510"/>
      <c r="E3510"/>
      <c r="F3510"/>
      <c r="G3510"/>
      <c r="H3510"/>
    </row>
    <row r="3511" spans="2:8" x14ac:dyDescent="0.2">
      <c r="B3511"/>
      <c r="C3511"/>
      <c r="D3511"/>
      <c r="E3511"/>
      <c r="F3511"/>
      <c r="G3511"/>
      <c r="H3511"/>
    </row>
    <row r="3512" spans="2:8" x14ac:dyDescent="0.2">
      <c r="B3512"/>
      <c r="C3512"/>
      <c r="D3512"/>
      <c r="E3512"/>
      <c r="F3512"/>
      <c r="G3512"/>
      <c r="H3512"/>
    </row>
    <row r="3513" spans="2:8" x14ac:dyDescent="0.2">
      <c r="B3513"/>
      <c r="C3513"/>
      <c r="D3513"/>
      <c r="E3513"/>
      <c r="F3513"/>
      <c r="G3513"/>
      <c r="H3513"/>
    </row>
    <row r="3514" spans="2:8" x14ac:dyDescent="0.2">
      <c r="B3514"/>
      <c r="C3514"/>
      <c r="D3514"/>
      <c r="E3514"/>
      <c r="F3514"/>
      <c r="G3514"/>
      <c r="H3514"/>
    </row>
    <row r="3515" spans="2:8" x14ac:dyDescent="0.2">
      <c r="B3515"/>
      <c r="C3515"/>
      <c r="D3515"/>
      <c r="E3515"/>
      <c r="F3515"/>
      <c r="G3515"/>
      <c r="H3515"/>
    </row>
    <row r="3516" spans="2:8" x14ac:dyDescent="0.2">
      <c r="B3516"/>
      <c r="C3516"/>
      <c r="D3516"/>
      <c r="E3516"/>
      <c r="F3516"/>
      <c r="G3516"/>
      <c r="H3516"/>
    </row>
    <row r="3517" spans="2:8" x14ac:dyDescent="0.2">
      <c r="B3517"/>
      <c r="C3517"/>
      <c r="D3517"/>
      <c r="E3517"/>
      <c r="F3517"/>
      <c r="G3517"/>
      <c r="H3517"/>
    </row>
    <row r="3518" spans="2:8" x14ac:dyDescent="0.2">
      <c r="B3518"/>
      <c r="C3518"/>
      <c r="D3518"/>
      <c r="E3518"/>
      <c r="F3518"/>
      <c r="G3518"/>
      <c r="H3518"/>
    </row>
    <row r="3519" spans="2:8" x14ac:dyDescent="0.2">
      <c r="B3519"/>
      <c r="C3519"/>
      <c r="D3519"/>
      <c r="E3519"/>
      <c r="F3519"/>
      <c r="G3519"/>
      <c r="H3519"/>
    </row>
    <row r="3520" spans="2:8" x14ac:dyDescent="0.2">
      <c r="B3520"/>
      <c r="C3520"/>
      <c r="D3520"/>
      <c r="E3520"/>
      <c r="F3520"/>
      <c r="G3520"/>
      <c r="H3520"/>
    </row>
  </sheetData>
  <sheetProtection selectLockedCells="1" selectUnlockedCells="1"/>
  <mergeCells count="27">
    <mergeCell ref="I20:O20"/>
    <mergeCell ref="J16:M16"/>
    <mergeCell ref="B20:G20"/>
    <mergeCell ref="C23:E23"/>
    <mergeCell ref="C24:E24"/>
    <mergeCell ref="C26:E26"/>
    <mergeCell ref="C27:E27"/>
    <mergeCell ref="I31:O31"/>
    <mergeCell ref="F47:F48"/>
    <mergeCell ref="C47:E48"/>
    <mergeCell ref="B31:G31"/>
    <mergeCell ref="G47:G48"/>
    <mergeCell ref="D32:D33"/>
    <mergeCell ref="F32:F33"/>
    <mergeCell ref="N63:O63"/>
    <mergeCell ref="C56:G56"/>
    <mergeCell ref="B47:B48"/>
    <mergeCell ref="I42:O42"/>
    <mergeCell ref="B42:G42"/>
    <mergeCell ref="J14:M14"/>
    <mergeCell ref="B1:O1"/>
    <mergeCell ref="B2:O2"/>
    <mergeCell ref="B5:O5"/>
    <mergeCell ref="B7:G7"/>
    <mergeCell ref="B3:O3"/>
    <mergeCell ref="B4:O4"/>
    <mergeCell ref="I7:O7"/>
  </mergeCells>
  <phoneticPr fontId="1" type="noConversion"/>
  <pageMargins left="0.44" right="0.39" top="0.4" bottom="0.4" header="0.18" footer="0.16"/>
  <pageSetup scale="62" orientation="portrait" r:id="rId1"/>
  <headerFooter alignWithMargins="0">
    <oddFooter>&amp;L&amp;"Calibri,Bold Italic"&amp;8©2020  Parents as Teachers
For additional information on Parents as Teachers,
please visit our website:  www.ParentsAsTeachers.org
or call 1-866-PAT4YOU (1-866-728-4968)&amp;R&amp;G
&amp;D</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2"/>
  <sheetViews>
    <sheetView zoomScale="115" zoomScaleNormal="115" workbookViewId="0"/>
  </sheetViews>
  <sheetFormatPr defaultRowHeight="12.75" x14ac:dyDescent="0.2"/>
  <cols>
    <col min="1" max="1" width="3.42578125" customWidth="1"/>
    <col min="2" max="2" width="23.7109375" customWidth="1"/>
    <col min="3" max="3" width="9.140625" customWidth="1"/>
    <col min="4" max="4" width="22.42578125" customWidth="1"/>
    <col min="5" max="5" width="3.85546875" customWidth="1"/>
    <col min="6" max="6" width="7.7109375" customWidth="1"/>
    <col min="7" max="7" width="14" customWidth="1"/>
    <col min="8" max="8" width="16.28515625" customWidth="1"/>
    <col min="9" max="9" width="3.42578125" customWidth="1"/>
    <col min="10" max="10" width="36.28515625" customWidth="1"/>
    <col min="11" max="12" width="9.140625" customWidth="1"/>
  </cols>
  <sheetData>
    <row r="1" spans="1:9" x14ac:dyDescent="0.2">
      <c r="A1" s="173"/>
      <c r="B1" s="173"/>
      <c r="C1" s="173"/>
      <c r="D1" s="173"/>
      <c r="E1" s="173"/>
      <c r="F1" s="173"/>
      <c r="G1" s="173"/>
      <c r="H1" s="173"/>
      <c r="I1" s="173"/>
    </row>
    <row r="2" spans="1:9" ht="18" x14ac:dyDescent="0.25">
      <c r="A2" s="173"/>
      <c r="B2" s="174" t="s">
        <v>135</v>
      </c>
      <c r="C2" s="173"/>
      <c r="D2" s="173"/>
      <c r="E2" s="173"/>
      <c r="F2" s="173"/>
      <c r="G2" s="173"/>
      <c r="H2" s="173"/>
      <c r="I2" s="173"/>
    </row>
    <row r="3" spans="1:9" ht="17.25" customHeight="1" x14ac:dyDescent="0.25">
      <c r="A3" s="173"/>
      <c r="B3" s="175" t="s">
        <v>212</v>
      </c>
      <c r="C3" s="173"/>
      <c r="D3" s="173"/>
      <c r="E3" s="173"/>
      <c r="F3" s="173"/>
      <c r="G3" s="173"/>
      <c r="H3" s="173"/>
      <c r="I3" s="173"/>
    </row>
    <row r="4" spans="1:9" x14ac:dyDescent="0.2">
      <c r="A4" s="173"/>
      <c r="B4" s="173"/>
      <c r="C4" s="173"/>
      <c r="D4" s="173"/>
      <c r="E4" s="173"/>
      <c r="F4" s="173"/>
      <c r="G4" s="173"/>
      <c r="H4" s="173"/>
      <c r="I4" s="173"/>
    </row>
    <row r="5" spans="1:9" ht="12.75" customHeight="1" x14ac:dyDescent="0.25">
      <c r="A5" s="173"/>
      <c r="B5" s="327" t="str">
        <f>"Parents as Teachers is an evidence-based parent education and family engagement model serving families throughout pregnancy until their child enters kindergarten. Below is a summary of services that were provided by " &amp; 'Page 1'!F6 &amp; " affiliates in " &amp; 'Page 1'!O6 &amp;"."</f>
        <v>Parents as Teachers is an evidence-based parent education and family engagement model serving families throughout pregnancy until their child enters kindergarten. Below is a summary of services that were provided by 44 affiliates in SC.</v>
      </c>
      <c r="C5" s="327"/>
      <c r="D5" s="327"/>
      <c r="E5" s="327"/>
      <c r="F5" s="327"/>
      <c r="G5" s="327"/>
      <c r="H5" s="327"/>
      <c r="I5" s="176"/>
    </row>
    <row r="6" spans="1:9" ht="20.25" customHeight="1" x14ac:dyDescent="0.25">
      <c r="A6" s="173"/>
      <c r="B6" s="327"/>
      <c r="C6" s="327"/>
      <c r="D6" s="327"/>
      <c r="E6" s="327"/>
      <c r="F6" s="327"/>
      <c r="G6" s="327"/>
      <c r="H6" s="327"/>
      <c r="I6" s="176"/>
    </row>
    <row r="7" spans="1:9" ht="18" customHeight="1" x14ac:dyDescent="0.25">
      <c r="A7" s="173"/>
      <c r="B7" s="327"/>
      <c r="C7" s="327"/>
      <c r="D7" s="327"/>
      <c r="E7" s="327"/>
      <c r="F7" s="327"/>
      <c r="G7" s="327"/>
      <c r="H7" s="327"/>
      <c r="I7" s="176"/>
    </row>
    <row r="8" spans="1:9" ht="4.5" customHeight="1" x14ac:dyDescent="0.25">
      <c r="A8" s="157"/>
      <c r="B8" s="159"/>
      <c r="C8" s="159"/>
      <c r="D8" s="159"/>
      <c r="E8" s="159"/>
      <c r="F8" s="159"/>
      <c r="G8" s="159"/>
      <c r="H8" s="159"/>
      <c r="I8" s="158"/>
    </row>
    <row r="9" spans="1:9" ht="12" customHeight="1" x14ac:dyDescent="0.25">
      <c r="A9" s="136"/>
      <c r="B9" s="137"/>
      <c r="C9" s="137"/>
      <c r="D9" s="137"/>
      <c r="E9" s="137"/>
      <c r="F9" s="137"/>
      <c r="G9" s="137"/>
      <c r="H9" s="137"/>
      <c r="I9" s="137"/>
    </row>
    <row r="10" spans="1:9" ht="17.25" customHeight="1" x14ac:dyDescent="0.25">
      <c r="A10" s="136"/>
      <c r="B10" s="331" t="s">
        <v>119</v>
      </c>
      <c r="C10" s="331"/>
      <c r="D10" s="331"/>
      <c r="E10" s="331"/>
      <c r="F10" s="331"/>
      <c r="G10" s="331"/>
      <c r="H10" s="331"/>
      <c r="I10" s="142"/>
    </row>
    <row r="11" spans="1:9" ht="6.75" customHeight="1" x14ac:dyDescent="0.2">
      <c r="A11" s="142"/>
      <c r="B11" s="138"/>
      <c r="C11" s="138"/>
      <c r="D11" s="138"/>
      <c r="E11" s="138"/>
      <c r="F11" s="138"/>
      <c r="G11" s="138"/>
      <c r="H11" s="138"/>
      <c r="I11" s="142"/>
    </row>
    <row r="12" spans="1:9" ht="15.75" x14ac:dyDescent="0.25">
      <c r="A12" s="143"/>
      <c r="B12" s="156" t="s">
        <v>117</v>
      </c>
      <c r="C12" s="121"/>
      <c r="D12" s="156" t="s">
        <v>116</v>
      </c>
      <c r="E12" s="139"/>
      <c r="F12" s="140"/>
      <c r="G12" s="214" t="s">
        <v>118</v>
      </c>
      <c r="H12" s="7"/>
      <c r="I12" s="143"/>
    </row>
    <row r="13" spans="1:9" x14ac:dyDescent="0.2">
      <c r="A13" s="143"/>
      <c r="B13" s="7"/>
      <c r="C13" s="7"/>
      <c r="D13" s="7"/>
      <c r="E13" s="7"/>
      <c r="F13" s="7"/>
      <c r="G13" s="7"/>
      <c r="H13" s="125"/>
      <c r="I13" s="144"/>
    </row>
    <row r="14" spans="1:9" x14ac:dyDescent="0.2">
      <c r="A14" s="143"/>
      <c r="B14" s="7"/>
      <c r="C14" s="7"/>
      <c r="D14" s="7"/>
      <c r="E14" s="332"/>
      <c r="F14" s="332"/>
      <c r="G14" s="126"/>
      <c r="H14" s="7"/>
      <c r="I14" s="143"/>
    </row>
    <row r="15" spans="1:9" ht="15" customHeight="1" x14ac:dyDescent="0.25">
      <c r="A15" s="143"/>
      <c r="B15" s="7"/>
      <c r="C15" s="7"/>
      <c r="D15" s="7"/>
      <c r="E15" s="329"/>
      <c r="F15" s="329"/>
      <c r="G15" s="127"/>
      <c r="H15" s="7"/>
      <c r="I15" s="143"/>
    </row>
    <row r="16" spans="1:9" ht="5.25" customHeight="1" x14ac:dyDescent="0.2">
      <c r="A16" s="143"/>
      <c r="B16" s="7"/>
      <c r="C16" s="7"/>
      <c r="D16" s="7"/>
      <c r="E16" s="330"/>
      <c r="F16" s="330"/>
      <c r="G16" s="126"/>
      <c r="H16" s="7"/>
      <c r="I16" s="143"/>
    </row>
    <row r="17" spans="1:9" ht="15" customHeight="1" x14ac:dyDescent="0.2">
      <c r="A17" s="143"/>
      <c r="B17" s="7"/>
      <c r="C17" s="7"/>
      <c r="D17" s="7"/>
      <c r="E17" s="333" t="s">
        <v>170</v>
      </c>
      <c r="F17" s="333"/>
      <c r="G17" s="127"/>
      <c r="H17" s="7"/>
      <c r="I17" s="143"/>
    </row>
    <row r="18" spans="1:9" ht="18.75" customHeight="1" x14ac:dyDescent="0.35">
      <c r="A18" s="143"/>
      <c r="B18" s="239">
        <f>'Page 1'!D11</f>
        <v>1835</v>
      </c>
      <c r="C18" s="122"/>
      <c r="D18" s="239">
        <f>'Page 1'!D10</f>
        <v>2115</v>
      </c>
      <c r="E18" s="334">
        <f>'Page 1'!N26</f>
        <v>0.93678474114441412</v>
      </c>
      <c r="F18" s="334"/>
      <c r="G18" s="123"/>
      <c r="H18" s="122"/>
      <c r="I18" s="145"/>
    </row>
    <row r="19" spans="1:9" ht="16.5" customHeight="1" x14ac:dyDescent="0.2">
      <c r="A19" s="143"/>
      <c r="B19" s="7"/>
      <c r="C19" s="7"/>
      <c r="D19" s="7"/>
      <c r="E19" s="7"/>
      <c r="F19" s="7"/>
      <c r="G19" s="7"/>
      <c r="H19" s="7"/>
      <c r="I19" s="143"/>
    </row>
    <row r="20" spans="1:9" x14ac:dyDescent="0.2">
      <c r="A20" s="143"/>
      <c r="B20" s="124"/>
      <c r="C20" s="7"/>
      <c r="D20" s="7"/>
      <c r="E20" s="7"/>
      <c r="F20" s="7"/>
      <c r="I20" s="136"/>
    </row>
    <row r="21" spans="1:9" ht="12.75" customHeight="1" x14ac:dyDescent="0.2">
      <c r="A21" s="143"/>
      <c r="B21" s="7"/>
      <c r="C21" s="7"/>
      <c r="D21" s="7"/>
      <c r="E21" s="7"/>
      <c r="F21" s="7"/>
      <c r="I21" s="136"/>
    </row>
    <row r="22" spans="1:9" ht="12.75" customHeight="1" x14ac:dyDescent="0.2">
      <c r="A22" s="143"/>
      <c r="B22" s="7"/>
      <c r="C22" s="7"/>
      <c r="D22" s="7"/>
      <c r="E22" s="7"/>
      <c r="F22" s="7"/>
      <c r="G22" s="328" t="s">
        <v>125</v>
      </c>
      <c r="H22" s="328"/>
      <c r="I22" s="146"/>
    </row>
    <row r="23" spans="1:9" ht="15" customHeight="1" x14ac:dyDescent="0.2">
      <c r="A23" s="143"/>
      <c r="B23" s="7"/>
      <c r="C23" s="7"/>
      <c r="D23" s="7"/>
      <c r="E23" s="7"/>
      <c r="F23" s="7"/>
      <c r="G23" s="335">
        <f>'Page 1'!D14</f>
        <v>0.16926713947990543</v>
      </c>
      <c r="H23" s="325" t="s">
        <v>38</v>
      </c>
      <c r="I23" s="143"/>
    </row>
    <row r="24" spans="1:9" ht="15" customHeight="1" x14ac:dyDescent="0.2">
      <c r="A24" s="143"/>
      <c r="B24" s="7"/>
      <c r="C24" s="7"/>
      <c r="D24" s="7"/>
      <c r="E24" s="7"/>
      <c r="F24" s="7"/>
      <c r="G24" s="335"/>
      <c r="H24" s="325"/>
      <c r="I24" s="143"/>
    </row>
    <row r="25" spans="1:9" ht="15" customHeight="1" x14ac:dyDescent="0.2">
      <c r="A25" s="143"/>
      <c r="B25" s="7"/>
      <c r="C25" s="7"/>
      <c r="D25" s="7"/>
      <c r="E25" s="7"/>
      <c r="F25" s="7"/>
      <c r="G25" s="335">
        <f>'Page 1'!D15</f>
        <v>0.81371158392434983</v>
      </c>
      <c r="H25" s="314" t="s">
        <v>137</v>
      </c>
      <c r="I25" s="143"/>
    </row>
    <row r="26" spans="1:9" ht="15" customHeight="1" x14ac:dyDescent="0.2">
      <c r="A26" s="143"/>
      <c r="B26" s="7"/>
      <c r="C26" s="7"/>
      <c r="D26" s="7"/>
      <c r="E26" s="7"/>
      <c r="F26" s="7"/>
      <c r="G26" s="335"/>
      <c r="H26" s="314"/>
      <c r="I26" s="143"/>
    </row>
    <row r="27" spans="1:9" ht="15" customHeight="1" x14ac:dyDescent="0.2">
      <c r="A27" s="143"/>
      <c r="B27" s="7"/>
      <c r="C27" s="7"/>
      <c r="D27" s="7"/>
      <c r="E27" s="7"/>
      <c r="F27" s="7"/>
      <c r="G27" s="326">
        <f>'Page 1'!D16</f>
        <v>1.7021276595744681E-2</v>
      </c>
      <c r="H27" s="325" t="s">
        <v>158</v>
      </c>
      <c r="I27" s="143"/>
    </row>
    <row r="28" spans="1:9" ht="15" customHeight="1" x14ac:dyDescent="0.2">
      <c r="A28" s="143"/>
      <c r="B28" s="7"/>
      <c r="C28" s="7"/>
      <c r="D28" s="7"/>
      <c r="E28" s="7"/>
      <c r="F28" s="7"/>
      <c r="G28" s="326"/>
      <c r="H28" s="325"/>
      <c r="I28" s="143"/>
    </row>
    <row r="29" spans="1:9" x14ac:dyDescent="0.2">
      <c r="A29" s="143"/>
      <c r="B29" s="7"/>
      <c r="C29" s="7"/>
      <c r="D29" s="7"/>
      <c r="E29" s="7"/>
      <c r="F29" s="7"/>
      <c r="G29" s="7"/>
      <c r="H29" s="7"/>
      <c r="I29" s="143"/>
    </row>
    <row r="30" spans="1:9" x14ac:dyDescent="0.2">
      <c r="A30" s="143"/>
      <c r="B30" s="7"/>
      <c r="C30" s="7"/>
      <c r="D30" s="7"/>
      <c r="E30" s="7"/>
      <c r="F30" s="7"/>
      <c r="G30" s="7"/>
      <c r="H30" s="7"/>
      <c r="I30" s="143"/>
    </row>
    <row r="31" spans="1:9" x14ac:dyDescent="0.2">
      <c r="A31" s="143"/>
      <c r="B31" s="7"/>
      <c r="C31" s="7"/>
      <c r="D31" s="7"/>
      <c r="E31" s="7"/>
      <c r="F31" s="7"/>
      <c r="G31" s="7"/>
      <c r="H31" s="7"/>
      <c r="I31" s="143"/>
    </row>
    <row r="32" spans="1:9" x14ac:dyDescent="0.2">
      <c r="A32" s="143"/>
      <c r="B32" s="7"/>
      <c r="C32" s="7"/>
      <c r="D32" s="7"/>
      <c r="E32" s="7"/>
      <c r="F32" s="7"/>
      <c r="G32" s="7"/>
      <c r="H32" s="7"/>
      <c r="I32" s="143"/>
    </row>
    <row r="33" spans="1:10" x14ac:dyDescent="0.2">
      <c r="A33" s="143"/>
      <c r="B33" s="7"/>
      <c r="C33" s="7"/>
      <c r="D33" s="7"/>
      <c r="E33" s="7"/>
      <c r="F33" s="7"/>
      <c r="G33" s="7"/>
      <c r="H33" s="7"/>
      <c r="I33" s="143"/>
    </row>
    <row r="34" spans="1:10" x14ac:dyDescent="0.2">
      <c r="A34" s="143"/>
      <c r="B34" s="7"/>
      <c r="C34" s="7"/>
      <c r="D34" s="7"/>
      <c r="E34" s="7"/>
      <c r="F34" s="7"/>
      <c r="G34" s="7"/>
      <c r="H34" s="7"/>
      <c r="I34" s="143"/>
    </row>
    <row r="35" spans="1:10" x14ac:dyDescent="0.2">
      <c r="A35" s="143"/>
      <c r="B35" s="7"/>
      <c r="C35" s="7"/>
      <c r="D35" s="7"/>
      <c r="E35" s="7"/>
      <c r="F35" s="7"/>
      <c r="G35" s="7"/>
      <c r="H35" s="7"/>
      <c r="I35" s="143"/>
    </row>
    <row r="36" spans="1:10" x14ac:dyDescent="0.2">
      <c r="A36" s="143"/>
      <c r="B36" s="7"/>
      <c r="C36" s="7"/>
      <c r="D36" s="7"/>
      <c r="E36" s="7"/>
      <c r="F36" s="7"/>
      <c r="G36" s="7"/>
      <c r="H36" s="7"/>
      <c r="I36" s="143"/>
    </row>
    <row r="37" spans="1:10" x14ac:dyDescent="0.2">
      <c r="A37" s="143"/>
      <c r="B37" s="7"/>
      <c r="C37" s="7"/>
      <c r="D37" s="7"/>
      <c r="E37" s="7"/>
      <c r="F37" s="7"/>
      <c r="G37" s="7"/>
      <c r="H37" s="7"/>
      <c r="I37" s="143"/>
    </row>
    <row r="38" spans="1:10" ht="18.75" x14ac:dyDescent="0.3">
      <c r="A38" s="143"/>
      <c r="B38" s="120"/>
      <c r="C38" s="141"/>
      <c r="D38" s="7"/>
      <c r="E38" s="7"/>
      <c r="F38" s="7"/>
      <c r="G38" s="7"/>
      <c r="H38" s="7"/>
      <c r="I38" s="143"/>
    </row>
    <row r="39" spans="1:10" ht="25.5" x14ac:dyDescent="0.35">
      <c r="A39" s="143"/>
      <c r="B39" s="130"/>
      <c r="C39" s="130"/>
      <c r="D39" s="130"/>
      <c r="E39" s="130"/>
      <c r="F39" s="130"/>
      <c r="G39" s="130"/>
      <c r="H39" s="130"/>
      <c r="I39" s="147"/>
    </row>
    <row r="40" spans="1:10" x14ac:dyDescent="0.2">
      <c r="A40" s="136"/>
      <c r="I40" s="136"/>
    </row>
    <row r="41" spans="1:10" x14ac:dyDescent="0.2">
      <c r="A41" s="136"/>
      <c r="I41" s="136"/>
    </row>
    <row r="42" spans="1:10" x14ac:dyDescent="0.2">
      <c r="A42" s="136"/>
      <c r="I42" s="136"/>
    </row>
    <row r="43" spans="1:10" x14ac:dyDescent="0.2">
      <c r="A43" s="136"/>
      <c r="I43" s="136"/>
    </row>
    <row r="44" spans="1:10" x14ac:dyDescent="0.2">
      <c r="A44" s="136"/>
      <c r="I44" s="136"/>
    </row>
    <row r="45" spans="1:10" x14ac:dyDescent="0.2">
      <c r="A45" s="136"/>
      <c r="I45" s="136"/>
    </row>
    <row r="46" spans="1:10" x14ac:dyDescent="0.2">
      <c r="A46" s="136"/>
      <c r="I46" s="136"/>
    </row>
    <row r="47" spans="1:10" x14ac:dyDescent="0.2">
      <c r="A47" s="136"/>
      <c r="I47" s="136"/>
    </row>
    <row r="48" spans="1:10" x14ac:dyDescent="0.2">
      <c r="A48" s="136"/>
      <c r="I48" s="136"/>
      <c r="J48" s="7"/>
    </row>
    <row r="49" spans="1:10" ht="31.5" customHeight="1" x14ac:dyDescent="0.2">
      <c r="A49" s="136"/>
      <c r="I49" s="136"/>
      <c r="J49" s="206"/>
    </row>
    <row r="50" spans="1:10" ht="18" customHeight="1" x14ac:dyDescent="0.2">
      <c r="A50" s="136"/>
      <c r="B50" s="324" t="str">
        <f>"  " &amp; TEXT('Page 1'!D29,"0.0%") &amp; " Enrolled Prenatally"</f>
        <v xml:space="preserve">  8.9% Enrolled Prenatally</v>
      </c>
      <c r="C50" s="324"/>
      <c r="D50" s="324"/>
      <c r="E50" s="133"/>
      <c r="F50" s="133"/>
      <c r="G50" s="133"/>
      <c r="H50" s="133"/>
      <c r="I50" s="136"/>
    </row>
    <row r="51" spans="1:10" s="180" customFormat="1" ht="15" customHeight="1" x14ac:dyDescent="0.2">
      <c r="A51" s="179"/>
      <c r="B51" s="311" t="s">
        <v>51</v>
      </c>
      <c r="C51" s="311"/>
      <c r="D51" s="311"/>
      <c r="E51" s="311"/>
      <c r="F51" s="311"/>
      <c r="G51" s="311"/>
      <c r="H51" s="311"/>
      <c r="I51" s="179"/>
    </row>
    <row r="52" spans="1:10" s="180" customFormat="1" ht="9" customHeight="1" x14ac:dyDescent="0.2">
      <c r="A52" s="179"/>
      <c r="B52" s="182"/>
      <c r="C52" s="182"/>
      <c r="D52" s="182"/>
      <c r="E52" s="182"/>
      <c r="F52" s="182"/>
      <c r="G52" s="182"/>
      <c r="H52" s="182"/>
      <c r="I52" s="179"/>
    </row>
    <row r="53" spans="1:10" s="160" customFormat="1" ht="12.75" customHeight="1" x14ac:dyDescent="0.2">
      <c r="A53" s="183"/>
      <c r="B53" s="184"/>
      <c r="C53" s="183"/>
      <c r="D53" s="183"/>
      <c r="E53" s="183"/>
      <c r="F53" s="183"/>
      <c r="G53" s="183"/>
      <c r="H53" s="183"/>
      <c r="I53" s="183"/>
    </row>
    <row r="54" spans="1:10" s="160" customFormat="1" ht="6" customHeight="1" x14ac:dyDescent="0.2">
      <c r="A54" s="177"/>
      <c r="B54" s="178"/>
      <c r="C54" s="177"/>
      <c r="D54" s="177"/>
      <c r="E54" s="177"/>
      <c r="F54" s="177"/>
      <c r="G54" s="177"/>
      <c r="H54" s="177"/>
      <c r="I54" s="177"/>
    </row>
    <row r="55" spans="1:10" ht="15.75" x14ac:dyDescent="0.25">
      <c r="A55" s="136"/>
      <c r="B55" s="321" t="s">
        <v>126</v>
      </c>
      <c r="C55" s="322"/>
      <c r="D55" s="322"/>
      <c r="E55" s="322"/>
      <c r="F55" s="322"/>
      <c r="G55" s="322"/>
      <c r="H55" s="322"/>
      <c r="I55" s="148"/>
    </row>
    <row r="56" spans="1:10" ht="6.75" customHeight="1" x14ac:dyDescent="0.2">
      <c r="A56" s="142"/>
      <c r="B56" s="138"/>
      <c r="C56" s="138"/>
      <c r="D56" s="138"/>
      <c r="E56" s="138"/>
      <c r="F56" s="138"/>
      <c r="G56" s="138"/>
      <c r="H56" s="138"/>
      <c r="I56" s="142"/>
    </row>
    <row r="57" spans="1:10" x14ac:dyDescent="0.2">
      <c r="A57" s="136"/>
      <c r="B57" s="124" t="s">
        <v>104</v>
      </c>
      <c r="D57" s="129" t="s">
        <v>108</v>
      </c>
      <c r="F57" s="128"/>
      <c r="G57" s="129" t="s">
        <v>127</v>
      </c>
      <c r="I57" s="136"/>
    </row>
    <row r="58" spans="1:10" ht="18.75" customHeight="1" x14ac:dyDescent="0.3">
      <c r="A58" s="136"/>
      <c r="B58" s="239">
        <f>'Page 1'!E42</f>
        <v>30644</v>
      </c>
      <c r="C58" s="213"/>
      <c r="D58" s="318" t="s">
        <v>136</v>
      </c>
      <c r="E58" s="319" t="str">
        <f>"= " &amp;ROUND('Page 1'!F61/'Page 1'!F6,0)</f>
        <v>= 17</v>
      </c>
      <c r="F58" s="319"/>
      <c r="G58" s="213"/>
      <c r="H58" s="320" t="str">
        <f>'Page 1'!D68</f>
        <v>92%</v>
      </c>
      <c r="I58" s="149"/>
    </row>
    <row r="59" spans="1:10" ht="12.75" customHeight="1" x14ac:dyDescent="0.2">
      <c r="A59" s="136"/>
      <c r="B59" s="213"/>
      <c r="C59" s="213"/>
      <c r="D59" s="318"/>
      <c r="E59" s="319"/>
      <c r="F59" s="319"/>
      <c r="G59" s="213"/>
      <c r="H59" s="320"/>
      <c r="I59" s="150"/>
    </row>
    <row r="60" spans="1:10" x14ac:dyDescent="0.2">
      <c r="A60" s="136"/>
      <c r="B60" s="213"/>
      <c r="C60" s="213"/>
      <c r="D60" s="213"/>
      <c r="E60" s="213"/>
      <c r="F60" s="213"/>
      <c r="G60" s="213"/>
      <c r="H60" s="316" t="s">
        <v>211</v>
      </c>
      <c r="I60" s="150"/>
    </row>
    <row r="61" spans="1:10" x14ac:dyDescent="0.2">
      <c r="A61" s="136"/>
      <c r="B61" s="213"/>
      <c r="C61" s="213"/>
      <c r="D61" s="213" t="str">
        <f>'Page 1'!F62&amp;" enrolled families attended"</f>
        <v>974 enrolled families attended</v>
      </c>
      <c r="E61" s="213"/>
      <c r="F61" s="213"/>
      <c r="G61" s="213"/>
      <c r="H61" s="316"/>
      <c r="I61" s="136"/>
    </row>
    <row r="62" spans="1:10" x14ac:dyDescent="0.2">
      <c r="A62" s="136"/>
      <c r="B62" s="213"/>
      <c r="C62" s="213"/>
      <c r="D62" s="213"/>
      <c r="E62" s="213"/>
      <c r="F62" s="213"/>
      <c r="G62" s="129"/>
      <c r="H62" s="316"/>
      <c r="I62" s="151"/>
    </row>
    <row r="63" spans="1:10" x14ac:dyDescent="0.2">
      <c r="A63" s="136"/>
      <c r="B63" s="18"/>
      <c r="C63" s="213"/>
      <c r="D63" s="213"/>
      <c r="E63" s="213"/>
      <c r="F63" s="213"/>
      <c r="G63" s="213"/>
      <c r="H63" s="7"/>
      <c r="I63" s="143"/>
    </row>
    <row r="64" spans="1:10" ht="15.75" customHeight="1" x14ac:dyDescent="0.2">
      <c r="A64" s="136"/>
      <c r="B64" s="213"/>
      <c r="C64" s="213"/>
      <c r="D64" s="213"/>
      <c r="E64" s="213"/>
      <c r="F64" s="213"/>
      <c r="G64" s="213"/>
      <c r="H64" s="7"/>
      <c r="I64" s="143"/>
    </row>
    <row r="65" spans="1:11" ht="15.75" customHeight="1" x14ac:dyDescent="0.2">
      <c r="A65" s="136"/>
      <c r="B65" s="213"/>
      <c r="C65" s="213"/>
      <c r="D65" s="213"/>
      <c r="E65" s="213"/>
      <c r="F65" s="213"/>
      <c r="G65" s="213"/>
      <c r="H65" s="213"/>
      <c r="I65" s="136"/>
    </row>
    <row r="66" spans="1:11" ht="12.75" customHeight="1" x14ac:dyDescent="0.2">
      <c r="A66" s="136"/>
      <c r="B66" s="129" t="s">
        <v>138</v>
      </c>
      <c r="C66" s="213"/>
      <c r="D66" s="315" t="s">
        <v>196</v>
      </c>
      <c r="E66" s="315"/>
      <c r="F66" s="315"/>
      <c r="G66" s="315"/>
      <c r="H66" s="315"/>
      <c r="I66" s="136"/>
    </row>
    <row r="67" spans="1:11" ht="20.25" customHeight="1" x14ac:dyDescent="0.2">
      <c r="A67" s="136"/>
      <c r="B67" s="213"/>
      <c r="C67" s="213"/>
      <c r="D67" s="213"/>
      <c r="E67" s="213"/>
      <c r="F67" s="213"/>
      <c r="G67" s="339">
        <f>SUM('Page 1'!D54:D58)</f>
        <v>601</v>
      </c>
      <c r="H67" s="313" t="s">
        <v>130</v>
      </c>
      <c r="I67" s="150"/>
    </row>
    <row r="68" spans="1:11" ht="18" customHeight="1" x14ac:dyDescent="0.2">
      <c r="A68" s="136"/>
      <c r="B68" s="213"/>
      <c r="C68" s="213"/>
      <c r="D68" s="323" t="str">
        <f>SUM('Page 1'!E45,'Page 1'!E47) &amp;" children received      a developmental screening"</f>
        <v>1943 children received      a developmental screening</v>
      </c>
      <c r="E68" s="213"/>
      <c r="F68" s="213"/>
      <c r="G68" s="339"/>
      <c r="H68" s="313"/>
      <c r="I68" s="150"/>
    </row>
    <row r="69" spans="1:11" ht="13.5" customHeight="1" x14ac:dyDescent="0.3">
      <c r="A69" s="136"/>
      <c r="B69" s="129" t="s">
        <v>139</v>
      </c>
      <c r="C69" s="213"/>
      <c r="D69" s="323"/>
      <c r="E69" s="213"/>
      <c r="F69" s="213"/>
      <c r="G69" s="213"/>
      <c r="H69" s="213"/>
      <c r="I69" s="152"/>
    </row>
    <row r="70" spans="1:11" ht="17.25" customHeight="1" x14ac:dyDescent="0.3">
      <c r="A70" s="136"/>
      <c r="B70" s="213"/>
      <c r="C70" s="213"/>
      <c r="D70" s="336" t="str">
        <f>SUM('Page 1'!E46,'Page 1'!E48) &amp;" children received      a complete health review"</f>
        <v>1793 children received      a complete health review</v>
      </c>
      <c r="E70" s="213"/>
      <c r="F70" s="213"/>
      <c r="G70" s="7" t="s">
        <v>169</v>
      </c>
      <c r="H70" s="240">
        <f>'Page 1'!D54</f>
        <v>273</v>
      </c>
      <c r="I70" s="152"/>
    </row>
    <row r="71" spans="1:11" ht="17.25" customHeight="1" x14ac:dyDescent="0.3">
      <c r="A71" s="136"/>
      <c r="B71" s="213"/>
      <c r="C71" s="115"/>
      <c r="D71" s="336"/>
      <c r="E71" s="215"/>
      <c r="F71" s="213"/>
      <c r="G71" s="216" t="s">
        <v>132</v>
      </c>
      <c r="H71" s="240">
        <f>'Page 1'!D55</f>
        <v>98</v>
      </c>
      <c r="I71" s="152"/>
    </row>
    <row r="72" spans="1:11" ht="17.25" customHeight="1" x14ac:dyDescent="0.3">
      <c r="A72" s="136"/>
      <c r="B72" s="129" t="s">
        <v>140</v>
      </c>
      <c r="C72" s="131"/>
      <c r="D72" s="310" t="str">
        <f>"       " &amp; 'Page 1'!E49&amp;" referrred for further assessment based on screening/review"</f>
        <v xml:space="preserve">       160 referrred for further assessment based on screening/review</v>
      </c>
      <c r="E72" s="215"/>
      <c r="F72" s="132"/>
      <c r="G72" s="7" t="s">
        <v>27</v>
      </c>
      <c r="H72" s="240">
        <f>'Page 1'!D56</f>
        <v>130</v>
      </c>
      <c r="I72" s="152"/>
    </row>
    <row r="73" spans="1:11" ht="17.25" customHeight="1" x14ac:dyDescent="0.3">
      <c r="A73" s="136"/>
      <c r="B73" s="213"/>
      <c r="C73" s="213"/>
      <c r="D73" s="310"/>
      <c r="E73" s="132"/>
      <c r="F73" s="132"/>
      <c r="G73" s="7" t="s">
        <v>26</v>
      </c>
      <c r="H73" s="240">
        <f>'Page 1'!D57</f>
        <v>50</v>
      </c>
      <c r="I73" s="153"/>
      <c r="J73" s="205"/>
    </row>
    <row r="74" spans="1:11" ht="15" customHeight="1" x14ac:dyDescent="0.2">
      <c r="A74" s="136"/>
      <c r="B74" s="213"/>
      <c r="C74" s="131"/>
      <c r="D74" s="310"/>
      <c r="E74" s="132"/>
      <c r="F74" s="132"/>
      <c r="G74" s="7" t="s">
        <v>131</v>
      </c>
      <c r="H74" s="341">
        <f>'Page 1'!D58</f>
        <v>50</v>
      </c>
      <c r="I74" s="153"/>
    </row>
    <row r="75" spans="1:11" ht="25.5" x14ac:dyDescent="0.2">
      <c r="A75" s="136"/>
      <c r="B75" s="213"/>
      <c r="C75" s="213"/>
      <c r="D75" s="241" t="str">
        <f>"        "&amp;'Page 1'!E51&amp;" received follow-up services"</f>
        <v xml:space="preserve">        110 received follow-up services</v>
      </c>
      <c r="E75" s="171"/>
      <c r="F75" s="132"/>
      <c r="G75" s="213"/>
      <c r="H75" s="341"/>
      <c r="I75" s="136"/>
      <c r="J75" s="310"/>
      <c r="K75" s="115"/>
    </row>
    <row r="76" spans="1:11" ht="6" customHeight="1" x14ac:dyDescent="0.2">
      <c r="A76" s="136"/>
      <c r="D76" s="171"/>
      <c r="E76" s="171"/>
      <c r="F76" s="132"/>
      <c r="H76" s="115"/>
      <c r="I76" s="136"/>
      <c r="J76" s="310"/>
    </row>
    <row r="77" spans="1:11" ht="15.75" x14ac:dyDescent="0.25">
      <c r="A77" s="136"/>
      <c r="B77" s="169"/>
      <c r="C77" s="170"/>
      <c r="D77" s="170"/>
      <c r="E77" s="170"/>
      <c r="F77" s="170"/>
      <c r="G77" s="170"/>
      <c r="H77" s="170"/>
      <c r="I77" s="148"/>
      <c r="J77" s="310"/>
    </row>
    <row r="78" spans="1:11" ht="6.75" customHeight="1" x14ac:dyDescent="0.2">
      <c r="A78" s="136"/>
      <c r="B78" s="213"/>
      <c r="C78" s="213"/>
      <c r="D78" s="213"/>
      <c r="E78" s="213"/>
      <c r="F78" s="213"/>
      <c r="G78" s="213"/>
      <c r="H78" s="213"/>
      <c r="I78" s="136"/>
    </row>
    <row r="79" spans="1:11" x14ac:dyDescent="0.2">
      <c r="A79" s="136"/>
      <c r="B79" s="315" t="s">
        <v>141</v>
      </c>
      <c r="C79" s="315"/>
      <c r="D79" s="213"/>
      <c r="E79" s="129" t="s">
        <v>134</v>
      </c>
      <c r="F79" s="213"/>
      <c r="G79" s="213"/>
      <c r="H79" s="213"/>
      <c r="I79" s="136"/>
    </row>
    <row r="80" spans="1:11" ht="20.25" x14ac:dyDescent="0.2">
      <c r="A80" s="136"/>
      <c r="B80" s="213"/>
      <c r="C80" s="203" t="s">
        <v>92</v>
      </c>
      <c r="D80" s="242">
        <f>'Page 1'!J44</f>
        <v>137</v>
      </c>
      <c r="E80" s="213"/>
      <c r="F80" s="213"/>
      <c r="G80" s="213"/>
      <c r="H80" s="213"/>
      <c r="I80" s="136"/>
    </row>
    <row r="81" spans="1:9" ht="24" customHeight="1" x14ac:dyDescent="0.35">
      <c r="A81" s="136"/>
      <c r="B81" s="213"/>
      <c r="C81" s="203" t="s">
        <v>133</v>
      </c>
      <c r="D81" s="242">
        <f>'Page 1'!J42</f>
        <v>102</v>
      </c>
      <c r="E81" s="134"/>
      <c r="F81" s="134"/>
      <c r="G81" s="134"/>
      <c r="H81" s="134"/>
      <c r="I81" s="154"/>
    </row>
    <row r="82" spans="1:9" ht="24.75" customHeight="1" x14ac:dyDescent="0.2">
      <c r="A82" s="136"/>
      <c r="B82" s="213"/>
      <c r="C82" s="203" t="s">
        <v>91</v>
      </c>
      <c r="D82" s="242">
        <f>'Page 1'!J43</f>
        <v>35</v>
      </c>
      <c r="E82" s="213"/>
      <c r="F82" s="213"/>
      <c r="G82" s="213"/>
      <c r="H82" s="213"/>
      <c r="I82" s="136"/>
    </row>
    <row r="83" spans="1:9" ht="27.75" customHeight="1" x14ac:dyDescent="0.2">
      <c r="A83" s="136"/>
      <c r="B83" s="213"/>
      <c r="C83" s="213"/>
      <c r="D83" s="213"/>
      <c r="E83" s="213"/>
      <c r="F83" s="213"/>
      <c r="G83" s="213"/>
      <c r="H83" s="213"/>
      <c r="I83" s="136"/>
    </row>
    <row r="84" spans="1:9" x14ac:dyDescent="0.2">
      <c r="A84" s="136"/>
      <c r="B84" s="213"/>
      <c r="C84" s="213"/>
      <c r="D84" s="213"/>
      <c r="E84" s="213"/>
      <c r="F84" s="213"/>
      <c r="G84" s="129" t="s">
        <v>163</v>
      </c>
      <c r="H84" s="213"/>
      <c r="I84" s="136"/>
    </row>
    <row r="85" spans="1:9" x14ac:dyDescent="0.2">
      <c r="A85" s="136"/>
      <c r="B85" s="172"/>
      <c r="C85" s="213"/>
      <c r="D85" s="213"/>
      <c r="E85" s="213"/>
      <c r="F85" s="213"/>
      <c r="G85" s="213"/>
      <c r="H85" s="129"/>
      <c r="I85" s="136"/>
    </row>
    <row r="86" spans="1:9" ht="20.25" customHeight="1" x14ac:dyDescent="0.2">
      <c r="A86" s="136"/>
      <c r="B86" s="213"/>
      <c r="C86" s="213"/>
      <c r="D86" s="213"/>
      <c r="E86" s="213"/>
      <c r="F86" s="213"/>
      <c r="G86" s="340">
        <f>1-'Additional Info'!J48</f>
        <v>0.83433242506811989</v>
      </c>
      <c r="H86" s="314" t="s">
        <v>164</v>
      </c>
      <c r="I86" s="136"/>
    </row>
    <row r="87" spans="1:9" ht="12.75" customHeight="1" x14ac:dyDescent="0.2">
      <c r="A87" s="136"/>
      <c r="B87" s="213"/>
      <c r="C87" s="213"/>
      <c r="D87" s="213"/>
      <c r="E87" s="213"/>
      <c r="F87" s="213"/>
      <c r="G87" s="340"/>
      <c r="H87" s="314"/>
      <c r="I87" s="136"/>
    </row>
    <row r="88" spans="1:9" ht="12.75" customHeight="1" x14ac:dyDescent="0.2">
      <c r="A88" s="136"/>
      <c r="B88" s="213"/>
      <c r="C88" s="213"/>
      <c r="D88" s="213"/>
      <c r="E88" s="213"/>
      <c r="F88" s="213"/>
      <c r="G88" s="340"/>
      <c r="H88" s="314"/>
      <c r="I88" s="143"/>
    </row>
    <row r="89" spans="1:9" ht="12.75" customHeight="1" x14ac:dyDescent="0.2">
      <c r="A89" s="136"/>
      <c r="B89" s="213"/>
      <c r="C89" s="213"/>
      <c r="D89" s="213"/>
      <c r="E89" s="213"/>
      <c r="F89" s="213"/>
      <c r="G89" s="340">
        <f>1-'Additional Info'!J51</f>
        <v>0.88089758342922897</v>
      </c>
      <c r="H89" s="317" t="s">
        <v>165</v>
      </c>
      <c r="I89" s="136"/>
    </row>
    <row r="90" spans="1:9" ht="12.75" customHeight="1" x14ac:dyDescent="0.2">
      <c r="A90" s="136"/>
      <c r="B90" s="213"/>
      <c r="C90" s="213"/>
      <c r="D90" s="213"/>
      <c r="E90" s="213"/>
      <c r="F90" s="213"/>
      <c r="G90" s="340"/>
      <c r="H90" s="317"/>
      <c r="I90" s="143"/>
    </row>
    <row r="91" spans="1:9" ht="12.75" customHeight="1" x14ac:dyDescent="0.2">
      <c r="A91" s="136"/>
      <c r="B91" s="213"/>
      <c r="C91" s="213"/>
      <c r="D91" s="213"/>
      <c r="E91" s="213"/>
      <c r="F91" s="213"/>
      <c r="G91" s="340"/>
      <c r="H91" s="317"/>
      <c r="I91" s="136"/>
    </row>
    <row r="92" spans="1:9" ht="12.75" customHeight="1" x14ac:dyDescent="0.2">
      <c r="A92" s="136"/>
      <c r="B92" s="213"/>
      <c r="C92" s="213"/>
      <c r="D92" s="213"/>
      <c r="E92" s="213"/>
      <c r="F92" s="213"/>
      <c r="G92" s="340"/>
      <c r="H92" s="317"/>
      <c r="I92" s="143"/>
    </row>
    <row r="93" spans="1:9" ht="12.75" customHeight="1" x14ac:dyDescent="0.2">
      <c r="A93" s="136"/>
      <c r="B93" s="213"/>
      <c r="C93" s="213"/>
      <c r="D93" s="213"/>
      <c r="E93" s="213"/>
      <c r="F93" s="213"/>
      <c r="G93" s="340"/>
      <c r="H93" s="317"/>
      <c r="I93" s="136"/>
    </row>
    <row r="94" spans="1:9" ht="12.75" customHeight="1" x14ac:dyDescent="0.2">
      <c r="A94" s="136"/>
      <c r="B94" s="213"/>
      <c r="C94" s="213"/>
      <c r="D94" s="213"/>
      <c r="E94" s="213"/>
      <c r="F94" s="213"/>
      <c r="G94" s="338">
        <f>'Additional Info'!N44</f>
        <v>302</v>
      </c>
      <c r="H94" s="325" t="s">
        <v>162</v>
      </c>
      <c r="I94" s="143"/>
    </row>
    <row r="95" spans="1:9" ht="18" customHeight="1" x14ac:dyDescent="0.2">
      <c r="A95" s="136"/>
      <c r="B95" s="213"/>
      <c r="C95" s="213"/>
      <c r="D95" s="213"/>
      <c r="E95" s="213"/>
      <c r="F95" s="213"/>
      <c r="G95" s="338"/>
      <c r="H95" s="325"/>
      <c r="I95" s="136"/>
    </row>
    <row r="96" spans="1:9" ht="19.5" customHeight="1" x14ac:dyDescent="0.2">
      <c r="A96" s="136"/>
      <c r="B96" s="213"/>
      <c r="C96" s="213"/>
      <c r="D96" s="213"/>
      <c r="E96" s="213"/>
      <c r="F96" s="213"/>
      <c r="G96" s="338"/>
      <c r="H96" s="325"/>
      <c r="I96" s="136"/>
    </row>
    <row r="97" spans="1:9" ht="17.25" customHeight="1" x14ac:dyDescent="0.2">
      <c r="A97" s="136"/>
      <c r="B97" s="213"/>
      <c r="C97" s="213"/>
      <c r="D97" s="213"/>
      <c r="E97" s="213"/>
      <c r="F97" s="213"/>
      <c r="G97" s="337" t="s">
        <v>166</v>
      </c>
      <c r="H97" s="337"/>
      <c r="I97" s="136"/>
    </row>
    <row r="98" spans="1:9" ht="20.25" customHeight="1" x14ac:dyDescent="0.25">
      <c r="A98" s="136"/>
      <c r="B98" s="213"/>
      <c r="C98" s="213"/>
      <c r="D98" s="213"/>
      <c r="E98" s="135"/>
      <c r="F98" s="213"/>
      <c r="G98" s="337"/>
      <c r="H98" s="337"/>
      <c r="I98" s="136"/>
    </row>
    <row r="99" spans="1:9" ht="20.25" customHeight="1" x14ac:dyDescent="0.2">
      <c r="A99" s="136"/>
      <c r="B99" s="213"/>
      <c r="C99" s="213"/>
      <c r="D99" s="213"/>
      <c r="E99" s="213"/>
      <c r="F99" s="213"/>
      <c r="G99" s="213"/>
      <c r="H99" s="213"/>
      <c r="I99" s="155"/>
    </row>
    <row r="100" spans="1:9" ht="16.5" customHeight="1" x14ac:dyDescent="0.2">
      <c r="A100" s="136"/>
      <c r="B100" s="311" t="s">
        <v>51</v>
      </c>
      <c r="C100" s="311"/>
      <c r="D100" s="311"/>
      <c r="E100" s="311"/>
      <c r="F100" s="311"/>
      <c r="G100" s="311"/>
      <c r="H100" s="311"/>
      <c r="I100" s="136"/>
    </row>
    <row r="101" spans="1:9" s="160" customFormat="1" ht="18" customHeight="1" x14ac:dyDescent="0.2">
      <c r="A101" s="177"/>
      <c r="B101" s="312" t="s">
        <v>167</v>
      </c>
      <c r="C101" s="312"/>
      <c r="D101" s="312"/>
      <c r="E101" s="312"/>
      <c r="F101" s="312"/>
      <c r="G101" s="312"/>
      <c r="H101" s="312"/>
      <c r="I101" s="177"/>
    </row>
    <row r="102" spans="1:9" ht="12" customHeight="1" x14ac:dyDescent="0.2">
      <c r="A102" s="181"/>
      <c r="B102" s="181"/>
      <c r="C102" s="181"/>
      <c r="D102" s="181"/>
      <c r="E102" s="181"/>
      <c r="F102" s="181"/>
      <c r="G102" s="181"/>
      <c r="H102" s="181"/>
      <c r="I102" s="181"/>
    </row>
  </sheetData>
  <mergeCells count="39">
    <mergeCell ref="D70:D71"/>
    <mergeCell ref="G97:H98"/>
    <mergeCell ref="G94:G96"/>
    <mergeCell ref="H94:H96"/>
    <mergeCell ref="G67:G68"/>
    <mergeCell ref="G86:G88"/>
    <mergeCell ref="H74:H75"/>
    <mergeCell ref="G89:G93"/>
    <mergeCell ref="B50:D50"/>
    <mergeCell ref="H27:H28"/>
    <mergeCell ref="G27:G28"/>
    <mergeCell ref="B5:H7"/>
    <mergeCell ref="G22:H22"/>
    <mergeCell ref="E15:F15"/>
    <mergeCell ref="E16:F16"/>
    <mergeCell ref="B10:H10"/>
    <mergeCell ref="E14:F14"/>
    <mergeCell ref="E17:F17"/>
    <mergeCell ref="E18:F18"/>
    <mergeCell ref="H23:H24"/>
    <mergeCell ref="H25:H26"/>
    <mergeCell ref="G23:G24"/>
    <mergeCell ref="G25:G26"/>
    <mergeCell ref="J75:J77"/>
    <mergeCell ref="B100:H100"/>
    <mergeCell ref="B101:H101"/>
    <mergeCell ref="B51:H51"/>
    <mergeCell ref="H67:H68"/>
    <mergeCell ref="H86:H88"/>
    <mergeCell ref="B79:C79"/>
    <mergeCell ref="H60:H62"/>
    <mergeCell ref="H89:H93"/>
    <mergeCell ref="D58:D59"/>
    <mergeCell ref="E58:F59"/>
    <mergeCell ref="H58:H59"/>
    <mergeCell ref="D72:D74"/>
    <mergeCell ref="D66:H66"/>
    <mergeCell ref="B55:H55"/>
    <mergeCell ref="D68:D69"/>
  </mergeCells>
  <pageMargins left="0.25" right="0.25" top="0.4" bottom="0.4"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0"/>
  <sheetViews>
    <sheetView workbookViewId="0">
      <selection activeCell="D6" sqref="D6"/>
    </sheetView>
  </sheetViews>
  <sheetFormatPr defaultRowHeight="12.75" x14ac:dyDescent="0.2"/>
  <cols>
    <col min="1" max="1" width="24.5703125" customWidth="1"/>
    <col min="3" max="3" width="9.140625" customWidth="1"/>
  </cols>
  <sheetData>
    <row r="1" spans="1:8" ht="15.75" x14ac:dyDescent="0.25">
      <c r="A1" s="7" t="s">
        <v>123</v>
      </c>
      <c r="B1" s="13">
        <f>'Page 1'!L26</f>
        <v>0.12915531335149863</v>
      </c>
      <c r="C1" s="13"/>
    </row>
    <row r="2" spans="1:8" ht="15.75" x14ac:dyDescent="0.25">
      <c r="A2" s="7" t="s">
        <v>122</v>
      </c>
      <c r="B2" s="13">
        <f>'Page 1'!L25</f>
        <v>0.21580381471389645</v>
      </c>
      <c r="C2" s="13"/>
    </row>
    <row r="3" spans="1:8" ht="15.75" x14ac:dyDescent="0.25">
      <c r="A3" s="7" t="s">
        <v>121</v>
      </c>
      <c r="B3" s="13">
        <f>'Page 1'!L24</f>
        <v>0.35749318801089919</v>
      </c>
      <c r="C3" s="13"/>
    </row>
    <row r="4" spans="1:8" ht="15.75" x14ac:dyDescent="0.25">
      <c r="A4" s="7" t="s">
        <v>120</v>
      </c>
      <c r="B4" s="13">
        <f>'Page 1'!L23</f>
        <v>0.23433242506811988</v>
      </c>
      <c r="C4" s="13"/>
    </row>
    <row r="5" spans="1:8" ht="15.75" x14ac:dyDescent="0.25">
      <c r="A5" s="7" t="s">
        <v>124</v>
      </c>
      <c r="B5" s="13">
        <f>'Page 1'!L22</f>
        <v>6.3215258855585835E-2</v>
      </c>
      <c r="C5" s="13"/>
    </row>
    <row r="6" spans="1:8" x14ac:dyDescent="0.2">
      <c r="B6" s="102"/>
    </row>
    <row r="7" spans="1:8" x14ac:dyDescent="0.2">
      <c r="B7" s="213"/>
    </row>
    <row r="8" spans="1:8" x14ac:dyDescent="0.2">
      <c r="A8" s="7" t="s">
        <v>128</v>
      </c>
      <c r="B8" s="102">
        <f>'Additional Info'!O9/((SUM(Results!AG7:AG3500)-SUM(Results!AI7:AI3500)+SUM(Results!DR7:DR3500)))</f>
        <v>0.92204899777282856</v>
      </c>
      <c r="E8" s="111"/>
      <c r="G8" s="111"/>
    </row>
    <row r="9" spans="1:8" x14ac:dyDescent="0.2">
      <c r="A9" s="7" t="s">
        <v>129</v>
      </c>
      <c r="B9" s="102">
        <f>'Page 1'!F65/'Page 1'!D11</f>
        <v>0.89700272479564036</v>
      </c>
      <c r="D9" s="128"/>
      <c r="E9" s="111"/>
      <c r="G9" s="111"/>
    </row>
    <row r="10" spans="1:8" x14ac:dyDescent="0.2">
      <c r="A10" s="7" t="s">
        <v>143</v>
      </c>
      <c r="B10" s="102">
        <f>'Additional Info'!O14/'Page 1'!D11</f>
        <v>0.94550408719346046</v>
      </c>
      <c r="E10" s="111"/>
    </row>
    <row r="11" spans="1:8" x14ac:dyDescent="0.2">
      <c r="A11" s="7"/>
      <c r="B11" s="102"/>
    </row>
    <row r="12" spans="1:8" x14ac:dyDescent="0.2">
      <c r="B12" s="213"/>
    </row>
    <row r="13" spans="1:8" x14ac:dyDescent="0.2">
      <c r="A13" s="7" t="s">
        <v>193</v>
      </c>
      <c r="B13" s="102">
        <f>'Page 1'!F47</f>
        <v>0.93769716088328081</v>
      </c>
    </row>
    <row r="14" spans="1:8" ht="15.75" x14ac:dyDescent="0.25">
      <c r="A14" s="9" t="s">
        <v>192</v>
      </c>
      <c r="B14" s="13">
        <f>'Page 1'!F48</f>
        <v>0.92271293375394325</v>
      </c>
      <c r="C14" s="13"/>
      <c r="D14" s="16"/>
      <c r="E14" s="16"/>
      <c r="F14" s="9"/>
      <c r="G14" s="9"/>
      <c r="H14" s="13"/>
    </row>
    <row r="15" spans="1:8" ht="15.75" x14ac:dyDescent="0.25">
      <c r="A15" s="9" t="s">
        <v>194</v>
      </c>
      <c r="B15" s="13">
        <f>'Page 1'!F45</f>
        <v>0.9240196078431373</v>
      </c>
      <c r="C15" s="13"/>
      <c r="D15" s="26"/>
      <c r="E15" s="26"/>
      <c r="F15" s="9"/>
      <c r="G15" s="9"/>
      <c r="H15" s="13"/>
    </row>
    <row r="16" spans="1:8" ht="15.75" x14ac:dyDescent="0.25">
      <c r="A16" s="9" t="s">
        <v>195</v>
      </c>
      <c r="B16" s="13">
        <f>'Page 1'!F46</f>
        <v>0.87377279102384287</v>
      </c>
      <c r="C16" s="13"/>
      <c r="D16" s="16"/>
      <c r="E16" s="16"/>
      <c r="F16" s="9"/>
      <c r="G16" s="9"/>
      <c r="H16" s="13"/>
    </row>
    <row r="17" spans="1:8" ht="15.75" x14ac:dyDescent="0.25">
      <c r="A17" s="9"/>
      <c r="B17" s="9"/>
      <c r="C17" s="13"/>
      <c r="D17" s="16"/>
      <c r="E17" s="16"/>
      <c r="F17" s="9"/>
      <c r="G17" s="9"/>
      <c r="H17" s="13"/>
    </row>
    <row r="18" spans="1:8" ht="15.75" x14ac:dyDescent="0.25">
      <c r="A18" s="9"/>
      <c r="B18" s="9"/>
      <c r="C18" s="13"/>
      <c r="D18" s="16"/>
      <c r="E18" s="16"/>
      <c r="F18" s="9"/>
      <c r="G18" s="33"/>
      <c r="H18" s="13"/>
    </row>
    <row r="19" spans="1:8" ht="15.75" x14ac:dyDescent="0.25">
      <c r="A19" s="9"/>
      <c r="B19" s="9"/>
      <c r="C19" s="13"/>
      <c r="D19" s="16"/>
      <c r="E19" s="16"/>
    </row>
    <row r="20" spans="1:8" x14ac:dyDescent="0.2">
      <c r="B20" s="20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Results</vt:lpstr>
      <vt:lpstr>Page 1</vt:lpstr>
      <vt:lpstr>Additional Info</vt:lpstr>
      <vt:lpstr>Infographic</vt:lpstr>
      <vt:lpstr>Hidden</vt:lpstr>
      <vt:lpstr>'Additional Info'!Print_Area</vt:lpstr>
      <vt:lpstr>'Page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thomsonn</dc:creator>
  <cp:lastModifiedBy>Rock, Delores</cp:lastModifiedBy>
  <cp:lastPrinted>2020-07-13T21:16:35Z</cp:lastPrinted>
  <dcterms:created xsi:type="dcterms:W3CDTF">2010-12-14T17:46:08Z</dcterms:created>
  <dcterms:modified xsi:type="dcterms:W3CDTF">2020-12-23T19:37:00Z</dcterms:modified>
</cp:coreProperties>
</file>